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<sst xmlns="http://schemas.openxmlformats.org/spreadsheetml/2006/main" count="259" uniqueCount="210">
  <si>
    <t>RB</t>
  </si>
  <si>
    <t>RAČUN</t>
  </si>
  <si>
    <t>PLAN</t>
  </si>
  <si>
    <t>PREDMET NABAVE</t>
  </si>
  <si>
    <t>Procijenjena</t>
  </si>
  <si>
    <t>Opis</t>
  </si>
  <si>
    <t>Nabave</t>
  </si>
  <si>
    <t>1.</t>
  </si>
  <si>
    <t>Stručno usavršavanje zaposlenika</t>
  </si>
  <si>
    <t>1.a</t>
  </si>
  <si>
    <t>Seminari, savjetovanja i simpoziji</t>
  </si>
  <si>
    <t>Bagatelna</t>
  </si>
  <si>
    <t>1.b</t>
  </si>
  <si>
    <t>Tečajevi i stručni ispiti</t>
  </si>
  <si>
    <t>2.</t>
  </si>
  <si>
    <t>Uredski materijal i ost.</t>
  </si>
  <si>
    <t>materijalni rashodi</t>
  </si>
  <si>
    <t>2.a</t>
  </si>
  <si>
    <t>Uredski materijal</t>
  </si>
  <si>
    <t>2.b</t>
  </si>
  <si>
    <t>Literatura (časopisi, glasila, knjige…)</t>
  </si>
  <si>
    <t>2.c</t>
  </si>
  <si>
    <t>Materijal i sredstva za čišćenje i održavanje</t>
  </si>
  <si>
    <t>2.d</t>
  </si>
  <si>
    <t>Materijal za higijenske potrebe i njegu</t>
  </si>
  <si>
    <t>2.e</t>
  </si>
  <si>
    <t>(pedagoška dokumentacija)</t>
  </si>
  <si>
    <t>3.</t>
  </si>
  <si>
    <t>Materijal i sirovine</t>
  </si>
  <si>
    <t>Namirnice</t>
  </si>
  <si>
    <t>3.a</t>
  </si>
  <si>
    <t>3.c</t>
  </si>
  <si>
    <t>3.d</t>
  </si>
  <si>
    <t>Panirana riba</t>
  </si>
  <si>
    <t>3.e</t>
  </si>
  <si>
    <t xml:space="preserve">Mlijeko </t>
  </si>
  <si>
    <t>3.f</t>
  </si>
  <si>
    <t>Mliječni proizvodi</t>
  </si>
  <si>
    <t>3.g</t>
  </si>
  <si>
    <t>Kruh</t>
  </si>
  <si>
    <t>3.h</t>
  </si>
  <si>
    <t>Pecivo</t>
  </si>
  <si>
    <t>3.i</t>
  </si>
  <si>
    <t>Krušni proizvodi</t>
  </si>
  <si>
    <t>4.</t>
  </si>
  <si>
    <t>Energija</t>
  </si>
  <si>
    <t>Električna energija</t>
  </si>
  <si>
    <t>4.a</t>
  </si>
  <si>
    <t>Plin</t>
  </si>
  <si>
    <t>4.b</t>
  </si>
  <si>
    <t>Motorni benzin</t>
  </si>
  <si>
    <t>4.c</t>
  </si>
  <si>
    <t>4.d</t>
  </si>
  <si>
    <t>5.</t>
  </si>
  <si>
    <t>Materijal i dijelovi za tekuće i investicijsko održavanje</t>
  </si>
  <si>
    <t>5.b</t>
  </si>
  <si>
    <t>Materijal i dijelovi za tekuće i investicijsko odr. opreme</t>
  </si>
  <si>
    <t>5.c</t>
  </si>
  <si>
    <t>Materijal i dijelovi za tekuće i investicijsko odr. prijevoz. sred.</t>
  </si>
  <si>
    <t>6.</t>
  </si>
  <si>
    <t>Sitan inventar i auto gume</t>
  </si>
  <si>
    <t>7.</t>
  </si>
  <si>
    <t>Službena, radna i zaštitna odjeća i obuća</t>
  </si>
  <si>
    <t>8.</t>
  </si>
  <si>
    <t>Usluge telefona, pošte i prijevoza</t>
  </si>
  <si>
    <t>8.a</t>
  </si>
  <si>
    <t>Usluge telefona, telefaksa</t>
  </si>
  <si>
    <t>8.b</t>
  </si>
  <si>
    <t>Usluge interneta</t>
  </si>
  <si>
    <t>8.c</t>
  </si>
  <si>
    <t>Poštarina (pisma, tiskanice…)</t>
  </si>
  <si>
    <t>9.</t>
  </si>
  <si>
    <t>Usluge tekućeg i investic. Održavanja</t>
  </si>
  <si>
    <t>9.a</t>
  </si>
  <si>
    <t>Usluge tekućeg i investicijskog održavanja građevinskih objek.</t>
  </si>
  <si>
    <t>9.c</t>
  </si>
  <si>
    <t>9.d</t>
  </si>
  <si>
    <t>Usluge tekućeg i investicijskog</t>
  </si>
  <si>
    <t>održavanja opreme</t>
  </si>
  <si>
    <t>održavanja prijevoznih sred.</t>
  </si>
  <si>
    <t>Ostale usluge tekućeg i investicijskog održavanja</t>
  </si>
  <si>
    <t>10.</t>
  </si>
  <si>
    <t>Usluge promidžbe i informiranja</t>
  </si>
  <si>
    <t>10.c</t>
  </si>
  <si>
    <t>Ostale usluge promidžbe i infor.</t>
  </si>
  <si>
    <t>11.</t>
  </si>
  <si>
    <t>Komunalne usluge</t>
  </si>
  <si>
    <t>11.a</t>
  </si>
  <si>
    <t>Opskrba vodom</t>
  </si>
  <si>
    <t>11.b</t>
  </si>
  <si>
    <t>Iznošenje i odvoz smeća</t>
  </si>
  <si>
    <t>11.c</t>
  </si>
  <si>
    <t>Deratizacija i dezinsekcija</t>
  </si>
  <si>
    <t>11.d</t>
  </si>
  <si>
    <t>Dimnjačarske i ekološke usluge</t>
  </si>
  <si>
    <t>12.</t>
  </si>
  <si>
    <t>Zakupnine i najamnine</t>
  </si>
  <si>
    <t>Ostale najamnine i zakupnine</t>
  </si>
  <si>
    <t>13.</t>
  </si>
  <si>
    <t>Zdravstvene i veterinarske usluge</t>
  </si>
  <si>
    <t>13.a</t>
  </si>
  <si>
    <t>Obvezni i preventivni zdravstveni pregledi</t>
  </si>
  <si>
    <t>13.c</t>
  </si>
  <si>
    <t>Ostale zdravstvene usluge</t>
  </si>
  <si>
    <t>14.</t>
  </si>
  <si>
    <t>Intelektualne i osobne usluge</t>
  </si>
  <si>
    <t>15.</t>
  </si>
  <si>
    <t>Računalne usluge</t>
  </si>
  <si>
    <t>15.b</t>
  </si>
  <si>
    <t>Ostale računalne usluge</t>
  </si>
  <si>
    <t>16.</t>
  </si>
  <si>
    <t>Ostale usluge</t>
  </si>
  <si>
    <t>16.a</t>
  </si>
  <si>
    <t>Grafičke i tiskarske, usluge kopiranja i uvezivanja</t>
  </si>
  <si>
    <t>16.b</t>
  </si>
  <si>
    <t>Film i izrada fotografija</t>
  </si>
  <si>
    <t>16.d</t>
  </si>
  <si>
    <t>Usluge pri registraciji automobila</t>
  </si>
  <si>
    <t>16.e</t>
  </si>
  <si>
    <t>16.f</t>
  </si>
  <si>
    <t>17.</t>
  </si>
  <si>
    <t>Premije osiguranja</t>
  </si>
  <si>
    <t>17.a</t>
  </si>
  <si>
    <t>Premije osiguranja automobila</t>
  </si>
  <si>
    <t>17.b</t>
  </si>
  <si>
    <t>Premije osiguranja učenika</t>
  </si>
  <si>
    <t>18.</t>
  </si>
  <si>
    <t>Reprezentacija</t>
  </si>
  <si>
    <t>18.a</t>
  </si>
  <si>
    <t>Reprezentacija (aktivi-stručna vijeća…)</t>
  </si>
  <si>
    <t>19.</t>
  </si>
  <si>
    <t>Članarine</t>
  </si>
  <si>
    <t>19.a</t>
  </si>
  <si>
    <t>Tuzemne članarine</t>
  </si>
  <si>
    <t>20.</t>
  </si>
  <si>
    <t>Pristojbe i naknade</t>
  </si>
  <si>
    <t>Ostale pristojbe i naknade</t>
  </si>
  <si>
    <t>21.</t>
  </si>
  <si>
    <t>Ostali nespomenuti</t>
  </si>
  <si>
    <t>rashodi poslovanja</t>
  </si>
  <si>
    <t>21.a</t>
  </si>
  <si>
    <t>Ostali nespomenuti rashodi</t>
  </si>
  <si>
    <t xml:space="preserve">poslovanja  </t>
  </si>
  <si>
    <t>21.c</t>
  </si>
  <si>
    <t>22.</t>
  </si>
  <si>
    <t>Ostali financijski rashodi</t>
  </si>
  <si>
    <t>22.a</t>
  </si>
  <si>
    <t>Usluge banaka</t>
  </si>
  <si>
    <t>22.b</t>
  </si>
  <si>
    <t>12.d</t>
  </si>
  <si>
    <t>20.d</t>
  </si>
  <si>
    <t>21.d</t>
  </si>
  <si>
    <t>vrijednost bez</t>
  </si>
  <si>
    <t>PDV-a</t>
  </si>
  <si>
    <t>Naknada troškova zaposlenima</t>
  </si>
  <si>
    <t>Materijalni rashodi</t>
  </si>
  <si>
    <t>Rashodi poslovanja</t>
  </si>
  <si>
    <t>Financijski rashodi</t>
  </si>
  <si>
    <t>Ostali nespomenuti rashodi poslovanja</t>
  </si>
  <si>
    <t>Rashodi za usluge</t>
  </si>
  <si>
    <t xml:space="preserve">          Za provedbu postupaka javne nabave bagatelne i male vrijednosti vodit će se propisana evidencija</t>
  </si>
  <si>
    <t xml:space="preserve">postupaka nabave i sklopljenih ugovora na propisanom obrascu te podnijeti odgovarajuće izvješće u </t>
  </si>
  <si>
    <t>skladu sa Zakonom.</t>
  </si>
  <si>
    <t xml:space="preserve">    Škola će provoditi postupak nabave roba, radova i usluga bagatelne vrijednosti u skladu s Pravilnikom </t>
  </si>
  <si>
    <t>14.e</t>
  </si>
  <si>
    <t>Ostale intelektualne usluge</t>
  </si>
  <si>
    <t>9.e</t>
  </si>
  <si>
    <t>Ostali nespomenuti rashodi - osiguranje učenika</t>
  </si>
  <si>
    <t xml:space="preserve">Bagatelna </t>
  </si>
  <si>
    <t>11.f</t>
  </si>
  <si>
    <t>OSNOVNA ŠKOLA  U ĐULOVCU</t>
  </si>
  <si>
    <t>ĐURINA 27, ĐULOVAC</t>
  </si>
  <si>
    <t>o provedbi postupaka nabave bagatelne vrijednosti (KLASA: 401-01/14-01/01,</t>
  </si>
  <si>
    <t>URBROJ: 2111/05-31-14-1 od 10.3.2014.</t>
  </si>
  <si>
    <t>Ostali materijal (nastavni,toneri)</t>
  </si>
  <si>
    <t>Prehrambeni proizvodi /šečer,ulje,riža,tijesto…</t>
  </si>
  <si>
    <t>Mesni proizvodi /kobasice,salame……</t>
  </si>
  <si>
    <t>Meso</t>
  </si>
  <si>
    <t>(pizza,burek,punje.peciva,buhtle…)</t>
  </si>
  <si>
    <t>Ost materijal za proiz.ener.-lož ulje</t>
  </si>
  <si>
    <t>Ost materijal za proizv…- drva</t>
  </si>
  <si>
    <t>Usluge pranja i čišćenja</t>
  </si>
  <si>
    <t>Ostale nesp.usluge</t>
  </si>
  <si>
    <t>zaštita na radu,teh.z.</t>
  </si>
  <si>
    <t xml:space="preserve">poslovanja – izleti učenika, </t>
  </si>
  <si>
    <t>Ostali financ.rash/porez vozila/</t>
  </si>
  <si>
    <t>www.os-djulovac.skole.hr</t>
  </si>
  <si>
    <t xml:space="preserve"> </t>
  </si>
  <si>
    <t>vrijednost po stavkama ne prelazi iznos procijenjene vrijednosti tzv.bagatelne nabave od 200.000 kn</t>
  </si>
  <si>
    <t>7.a.</t>
  </si>
  <si>
    <t>Osta.komun.usluge-vodna nak.čiš.biorotora</t>
  </si>
  <si>
    <t>ZA 2016.</t>
  </si>
  <si>
    <t>donosi</t>
  </si>
  <si>
    <t xml:space="preserve">za robu i usluge i odnosno 500.000 kuna za nabavu radova bez PDV-a. </t>
  </si>
  <si>
    <t>Plan javne nabave u roku od 60 dana od dana donošenja biti će objavljen na web stranici škole</t>
  </si>
  <si>
    <t>PREDSJEDNIK ŠKOLSKOG ODBORA</t>
  </si>
  <si>
    <t xml:space="preserve">              OLIVER SAKAČ</t>
  </si>
  <si>
    <t>određuje se nabava za koju su planirana sredstva u Financijskom planu Škole čija ukupna</t>
  </si>
  <si>
    <t xml:space="preserve">Na temelju članka 20. Zakona o javnoj nabavi (NN 90/11, 83/13, 143/13 i 13/14) i čl.58. Statuta  </t>
  </si>
  <si>
    <t>RAVNATELJICA</t>
  </si>
  <si>
    <t>Zlatica Kovačić,prof.</t>
  </si>
  <si>
    <t xml:space="preserve">    Planom javne nabave za robu, usluge i radove bagatelne i male vrijednosti za 2017. godinu </t>
  </si>
  <si>
    <t>URBROJ:2111/05-31-16-01</t>
  </si>
  <si>
    <r>
      <t xml:space="preserve">            </t>
    </r>
    <r>
      <rPr>
        <b/>
        <sz val="14"/>
        <rFont val="Arial"/>
        <family val="2"/>
      </rPr>
      <t xml:space="preserve">    PLAN JAVNE NABAVE  ZA 2017. GODINU</t>
    </r>
  </si>
  <si>
    <t xml:space="preserve">                         </t>
  </si>
  <si>
    <t xml:space="preserve">                                </t>
  </si>
  <si>
    <t xml:space="preserve">                                                                       </t>
  </si>
  <si>
    <t xml:space="preserve">                             </t>
  </si>
  <si>
    <t>KLASA: 602-02/16-01/04</t>
  </si>
  <si>
    <t xml:space="preserve">škole,Školski odbor Osnovne škole u Đulovcu na sjednici održanoj 29.12.2016. godine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</si>
</sst>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3" fontId="8" fillId="0" borderId="14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6" fillId="0" borderId="0" xfId="0" applyFont="1" applyAlignment="1">
      <alignment/>
    </xf>
    <xf numFmtId="3" fontId="0" fillId="0" borderId="14" xfId="0" applyNumberForma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3" fontId="11" fillId="32" borderId="14" xfId="0" applyNumberFormat="1" applyFont="1" applyFill="1" applyBorder="1" applyAlignment="1">
      <alignment horizontal="right" vertical="top" wrapText="1"/>
    </xf>
    <xf numFmtId="0" fontId="6" fillId="32" borderId="13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3" fontId="11" fillId="32" borderId="13" xfId="0" applyNumberFormat="1" applyFont="1" applyFill="1" applyBorder="1" applyAlignment="1">
      <alignment horizontal="right" vertical="top" wrapText="1"/>
    </xf>
    <xf numFmtId="0" fontId="0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3" fontId="2" fillId="32" borderId="18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2" fillId="32" borderId="22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3" fontId="5" fillId="32" borderId="13" xfId="0" applyNumberFormat="1" applyFont="1" applyFill="1" applyBorder="1" applyAlignment="1">
      <alignment horizontal="right" vertical="top" wrapText="1"/>
    </xf>
    <xf numFmtId="0" fontId="5" fillId="32" borderId="13" xfId="0" applyFont="1" applyFill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3" fontId="2" fillId="32" borderId="25" xfId="0" applyNumberFormat="1" applyFont="1" applyFill="1" applyBorder="1" applyAlignment="1">
      <alignment vertical="top" wrapText="1"/>
    </xf>
    <xf numFmtId="0" fontId="2" fillId="32" borderId="25" xfId="0" applyFont="1" applyFill="1" applyBorder="1" applyAlignment="1">
      <alignment horizontal="center" vertical="top" wrapText="1"/>
    </xf>
    <xf numFmtId="0" fontId="0" fillId="32" borderId="25" xfId="0" applyFill="1" applyBorder="1" applyAlignment="1">
      <alignment vertical="top" wrapText="1"/>
    </xf>
    <xf numFmtId="3" fontId="2" fillId="33" borderId="25" xfId="0" applyNumberFormat="1" applyFont="1" applyFill="1" applyBorder="1" applyAlignment="1">
      <alignment vertical="top" wrapText="1"/>
    </xf>
    <xf numFmtId="3" fontId="2" fillId="32" borderId="27" xfId="0" applyNumberFormat="1" applyFont="1" applyFill="1" applyBorder="1" applyAlignment="1">
      <alignment horizontal="right" vertical="top" wrapText="1"/>
    </xf>
    <xf numFmtId="3" fontId="2" fillId="32" borderId="25" xfId="0" applyNumberFormat="1" applyFont="1" applyFill="1" applyBorder="1" applyAlignment="1">
      <alignment horizontal="right" vertical="top" wrapText="1"/>
    </xf>
    <xf numFmtId="3" fontId="2" fillId="33" borderId="25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15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right" vertical="top" wrapText="1"/>
    </xf>
    <xf numFmtId="0" fontId="2" fillId="33" borderId="28" xfId="0" applyFont="1" applyFill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2" fillId="33" borderId="28" xfId="0" applyNumberFormat="1" applyFont="1" applyFill="1" applyBorder="1" applyAlignment="1">
      <alignment horizontal="right" vertical="top" wrapText="1"/>
    </xf>
    <xf numFmtId="0" fontId="2" fillId="33" borderId="28" xfId="0" applyFont="1" applyFill="1" applyBorder="1" applyAlignment="1">
      <alignment vertical="top" wrapText="1"/>
    </xf>
    <xf numFmtId="0" fontId="15" fillId="0" borderId="0" xfId="35" applyAlignment="1" applyProtection="1">
      <alignment/>
      <protection/>
    </xf>
    <xf numFmtId="3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32" borderId="15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3" fontId="5" fillId="0" borderId="30" xfId="0" applyNumberFormat="1" applyFont="1" applyBorder="1" applyAlignment="1">
      <alignment horizontal="right" vertical="top" wrapText="1"/>
    </xf>
    <xf numFmtId="0" fontId="5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0" fillId="0" borderId="31" xfId="0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 vertical="top" wrapText="1"/>
    </xf>
    <xf numFmtId="3" fontId="8" fillId="0" borderId="31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vertical="top" wrapText="1"/>
    </xf>
    <xf numFmtId="3" fontId="7" fillId="0" borderId="30" xfId="0" applyNumberFormat="1" applyFont="1" applyBorder="1" applyAlignment="1">
      <alignment horizontal="right" vertical="top" wrapText="1"/>
    </xf>
    <xf numFmtId="0" fontId="0" fillId="0" borderId="30" xfId="0" applyFont="1" applyBorder="1" applyAlignment="1">
      <alignment vertical="top" wrapText="1"/>
    </xf>
    <xf numFmtId="3" fontId="8" fillId="0" borderId="30" xfId="0" applyNumberFormat="1" applyFont="1" applyBorder="1" applyAlignment="1">
      <alignment horizontal="right" vertical="top" wrapText="1"/>
    </xf>
    <xf numFmtId="0" fontId="0" fillId="0" borderId="32" xfId="0" applyFont="1" applyBorder="1" applyAlignment="1">
      <alignment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18" fillId="0" borderId="14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3" fontId="17" fillId="0" borderId="14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3" fontId="0" fillId="0" borderId="34" xfId="0" applyNumberFormat="1" applyFont="1" applyBorder="1" applyAlignment="1">
      <alignment horizontal="right" vertical="top" wrapText="1"/>
    </xf>
    <xf numFmtId="0" fontId="14" fillId="0" borderId="26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7" fillId="0" borderId="16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8" fillId="0" borderId="15" xfId="0" applyNumberFormat="1" applyFont="1" applyBorder="1" applyAlignment="1">
      <alignment horizontal="right" vertical="top" wrapText="1"/>
    </xf>
    <xf numFmtId="3" fontId="8" fillId="0" borderId="12" xfId="0" applyNumberFormat="1" applyFont="1" applyBorder="1" applyAlignment="1">
      <alignment horizontal="right" vertical="top" wrapText="1"/>
    </xf>
    <xf numFmtId="3" fontId="8" fillId="0" borderId="34" xfId="0" applyNumberFormat="1" applyFont="1" applyBorder="1" applyAlignment="1">
      <alignment horizontal="righ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8" fillId="34" borderId="16" xfId="0" applyNumberFormat="1" applyFont="1" applyFill="1" applyBorder="1" applyAlignment="1">
      <alignment horizontal="right" vertical="top" wrapText="1"/>
    </xf>
    <xf numFmtId="3" fontId="8" fillId="34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djulovac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66">
      <selection activeCell="E172" sqref="E172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5.140625" style="8" customWidth="1"/>
    <col min="4" max="4" width="20.8515625" style="0" customWidth="1"/>
    <col min="5" max="5" width="18.7109375" style="8" customWidth="1"/>
    <col min="6" max="6" width="14.421875" style="0" customWidth="1"/>
  </cols>
  <sheetData>
    <row r="1" ht="15">
      <c r="A1" s="1" t="s">
        <v>170</v>
      </c>
    </row>
    <row r="2" ht="15">
      <c r="A2" s="1" t="s">
        <v>171</v>
      </c>
    </row>
    <row r="3" ht="15">
      <c r="A3" s="1"/>
    </row>
    <row r="4" spans="1:2" ht="12.75">
      <c r="A4" s="102" t="s">
        <v>208</v>
      </c>
      <c r="B4" s="81"/>
    </row>
    <row r="5" spans="1:2" ht="12.75">
      <c r="A5" s="102" t="s">
        <v>202</v>
      </c>
      <c r="B5" s="81"/>
    </row>
    <row r="6" ht="15">
      <c r="A6" s="1"/>
    </row>
    <row r="7" spans="1:6" ht="12.75">
      <c r="A7" s="81" t="s">
        <v>198</v>
      </c>
      <c r="B7" s="81"/>
      <c r="C7" s="82"/>
      <c r="D7" s="81"/>
      <c r="E7" s="82"/>
      <c r="F7" s="81"/>
    </row>
    <row r="8" spans="1:6" ht="12.75">
      <c r="A8" s="81" t="s">
        <v>209</v>
      </c>
      <c r="B8" s="81"/>
      <c r="C8" s="82"/>
      <c r="D8" s="81"/>
      <c r="E8" s="82"/>
      <c r="F8" s="81"/>
    </row>
    <row r="9" ht="12.75">
      <c r="A9" s="81" t="s">
        <v>192</v>
      </c>
    </row>
    <row r="10" ht="17.25">
      <c r="A10" s="2" t="s">
        <v>203</v>
      </c>
    </row>
    <row r="11" ht="17.25">
      <c r="A11" s="2"/>
    </row>
    <row r="12" spans="1:6" ht="12.75">
      <c r="A12" s="81" t="s">
        <v>201</v>
      </c>
      <c r="B12" s="81"/>
      <c r="C12" s="82"/>
      <c r="D12" s="81"/>
      <c r="E12" s="82"/>
      <c r="F12" s="81"/>
    </row>
    <row r="13" spans="1:6" ht="12.75">
      <c r="A13" s="81" t="s">
        <v>197</v>
      </c>
      <c r="B13" s="81"/>
      <c r="C13" s="82"/>
      <c r="D13" s="81"/>
      <c r="E13" s="82"/>
      <c r="F13" s="81"/>
    </row>
    <row r="14" spans="1:6" ht="12.75">
      <c r="A14" s="81" t="s">
        <v>188</v>
      </c>
      <c r="B14" s="81"/>
      <c r="C14" s="82"/>
      <c r="D14" s="81"/>
      <c r="E14" s="82"/>
      <c r="F14" s="81"/>
    </row>
    <row r="15" spans="1:6" ht="12.75">
      <c r="A15" s="81" t="s">
        <v>193</v>
      </c>
      <c r="B15" s="81"/>
      <c r="C15" s="82"/>
      <c r="D15" s="81"/>
      <c r="E15" s="82"/>
      <c r="F15" s="81"/>
    </row>
    <row r="16" spans="1:6" ht="12.75">
      <c r="A16" s="81" t="s">
        <v>163</v>
      </c>
      <c r="B16" s="81"/>
      <c r="C16" s="82"/>
      <c r="D16" s="81"/>
      <c r="E16" s="82"/>
      <c r="F16" s="81"/>
    </row>
    <row r="17" spans="1:6" ht="12.75">
      <c r="A17" s="81" t="s">
        <v>172</v>
      </c>
      <c r="B17" s="81"/>
      <c r="C17" s="82"/>
      <c r="D17" s="81"/>
      <c r="E17" s="82"/>
      <c r="F17" s="81"/>
    </row>
    <row r="18" spans="1:6" ht="12.75">
      <c r="A18" s="81" t="s">
        <v>173</v>
      </c>
      <c r="B18" s="81"/>
      <c r="C18" s="82"/>
      <c r="D18" s="81"/>
      <c r="E18" s="82"/>
      <c r="F18" s="81"/>
    </row>
    <row r="19" ht="18" thickBot="1">
      <c r="A19" s="2"/>
    </row>
    <row r="20" spans="1:6" ht="19.5" customHeight="1" thickTop="1">
      <c r="A20" s="156" t="s">
        <v>0</v>
      </c>
      <c r="B20" s="159" t="s">
        <v>1</v>
      </c>
      <c r="C20" s="55" t="s">
        <v>2</v>
      </c>
      <c r="D20" s="153" t="s">
        <v>3</v>
      </c>
      <c r="E20" s="61" t="s">
        <v>4</v>
      </c>
      <c r="F20" s="4" t="s">
        <v>5</v>
      </c>
    </row>
    <row r="21" spans="1:6" ht="19.5" customHeight="1">
      <c r="A21" s="157"/>
      <c r="B21" s="160"/>
      <c r="C21" s="56" t="s">
        <v>191</v>
      </c>
      <c r="D21" s="154"/>
      <c r="E21" s="62" t="s">
        <v>152</v>
      </c>
      <c r="F21" s="5" t="s">
        <v>6</v>
      </c>
    </row>
    <row r="22" spans="1:6" ht="19.5" customHeight="1" thickBot="1">
      <c r="A22" s="158"/>
      <c r="B22" s="161"/>
      <c r="C22" s="57"/>
      <c r="D22" s="155"/>
      <c r="E22" s="124" t="s">
        <v>153</v>
      </c>
      <c r="F22" s="47"/>
    </row>
    <row r="23" spans="1:6" ht="38.25" customHeight="1" thickBot="1">
      <c r="A23" s="63"/>
      <c r="B23" s="64">
        <v>3</v>
      </c>
      <c r="C23" s="71">
        <f>C24+C167</f>
        <v>553950</v>
      </c>
      <c r="D23" s="66" t="s">
        <v>156</v>
      </c>
      <c r="E23" s="74">
        <f>E24+E167</f>
        <v>455255.46160000004</v>
      </c>
      <c r="F23" s="65"/>
    </row>
    <row r="24" spans="1:6" ht="19.5" customHeight="1" thickBot="1">
      <c r="A24" s="67"/>
      <c r="B24" s="50">
        <v>32</v>
      </c>
      <c r="C24" s="68">
        <f>C25+C29+C98+C150</f>
        <v>550950</v>
      </c>
      <c r="D24" s="69" t="s">
        <v>155</v>
      </c>
      <c r="E24" s="73">
        <f>E25+E29+E98+E150</f>
        <v>452255.46160000004</v>
      </c>
      <c r="F24" s="70"/>
    </row>
    <row r="25" spans="1:6" ht="36" customHeight="1" thickBot="1">
      <c r="A25" s="43"/>
      <c r="B25" s="42">
        <v>321</v>
      </c>
      <c r="C25" s="45">
        <f>C26</f>
        <v>1500</v>
      </c>
      <c r="D25" s="49" t="s">
        <v>154</v>
      </c>
      <c r="E25" s="72">
        <f>E26</f>
        <v>1200</v>
      </c>
      <c r="F25" s="48"/>
    </row>
    <row r="26" spans="1:6" ht="19.5" customHeight="1" thickBot="1">
      <c r="A26" s="44" t="s">
        <v>7</v>
      </c>
      <c r="B26" s="7">
        <v>3213</v>
      </c>
      <c r="C26" s="9">
        <f>C27+C28</f>
        <v>1500</v>
      </c>
      <c r="D26" s="46" t="s">
        <v>8</v>
      </c>
      <c r="E26" s="9">
        <f>E27+E28</f>
        <v>1200</v>
      </c>
      <c r="F26" s="12"/>
    </row>
    <row r="27" spans="1:6" ht="29.25" customHeight="1" thickBot="1">
      <c r="A27" s="13" t="s">
        <v>9</v>
      </c>
      <c r="B27" s="14">
        <v>32131</v>
      </c>
      <c r="C27" s="15">
        <v>1500</v>
      </c>
      <c r="D27" s="16" t="s">
        <v>10</v>
      </c>
      <c r="E27" s="17">
        <f>C27-(C27*20%)</f>
        <v>1200</v>
      </c>
      <c r="F27" s="14" t="s">
        <v>11</v>
      </c>
    </row>
    <row r="28" spans="1:6" ht="24" customHeight="1" thickBot="1">
      <c r="A28" s="13" t="s">
        <v>12</v>
      </c>
      <c r="B28" s="14">
        <v>32132</v>
      </c>
      <c r="C28" s="15">
        <v>0</v>
      </c>
      <c r="D28" s="16" t="s">
        <v>13</v>
      </c>
      <c r="E28" s="17">
        <f>C28-(C28*20%)</f>
        <v>0</v>
      </c>
      <c r="F28" s="14"/>
    </row>
    <row r="29" spans="1:6" ht="24" customHeight="1" thickBot="1">
      <c r="A29" s="30"/>
      <c r="B29" s="31">
        <v>322</v>
      </c>
      <c r="C29" s="33">
        <f>C30+C62+C76+C87+C94+C96</f>
        <v>421160</v>
      </c>
      <c r="D29" s="77"/>
      <c r="E29" s="33">
        <f>E30+E62+E76+E87+E94+E96</f>
        <v>344119.46160000004</v>
      </c>
      <c r="F29" s="32"/>
    </row>
    <row r="30" spans="1:6" ht="19.5" customHeight="1">
      <c r="A30" s="162" t="s">
        <v>14</v>
      </c>
      <c r="B30" s="164">
        <v>3221</v>
      </c>
      <c r="C30" s="166">
        <f>C32+C41+C45+C49+C53</f>
        <v>42860</v>
      </c>
      <c r="D30" s="76" t="s">
        <v>15</v>
      </c>
      <c r="E30" s="166">
        <f>E32+E41+E45+E49+E53</f>
        <v>34755.5</v>
      </c>
      <c r="F30" s="150"/>
    </row>
    <row r="31" spans="1:6" ht="19.5" customHeight="1" thickBot="1">
      <c r="A31" s="163"/>
      <c r="B31" s="165"/>
      <c r="C31" s="167"/>
      <c r="D31" s="11" t="s">
        <v>16</v>
      </c>
      <c r="E31" s="167"/>
      <c r="F31" s="152"/>
    </row>
    <row r="32" spans="1:6" ht="26.25" customHeight="1" thickBot="1">
      <c r="A32" s="147" t="s">
        <v>17</v>
      </c>
      <c r="B32" s="150">
        <v>32211</v>
      </c>
      <c r="C32" s="141">
        <v>10000</v>
      </c>
      <c r="D32" s="144" t="s">
        <v>18</v>
      </c>
      <c r="E32" s="168">
        <f>C32-(C32*20%)</f>
        <v>8000</v>
      </c>
      <c r="F32" s="150" t="s">
        <v>11</v>
      </c>
    </row>
    <row r="33" spans="1:6" ht="19.5" customHeight="1" hidden="1" thickBot="1">
      <c r="A33" s="148"/>
      <c r="B33" s="151"/>
      <c r="C33" s="142"/>
      <c r="D33" s="145"/>
      <c r="E33" s="169"/>
      <c r="F33" s="151"/>
    </row>
    <row r="34" spans="1:6" ht="24" customHeight="1" hidden="1" thickBot="1">
      <c r="A34" s="148"/>
      <c r="B34" s="151"/>
      <c r="C34" s="142"/>
      <c r="D34" s="145"/>
      <c r="E34" s="169"/>
      <c r="F34" s="151"/>
    </row>
    <row r="35" spans="1:6" ht="24" customHeight="1" hidden="1" thickBot="1">
      <c r="A35" s="148"/>
      <c r="B35" s="151"/>
      <c r="C35" s="142"/>
      <c r="D35" s="145"/>
      <c r="E35" s="169"/>
      <c r="F35" s="151"/>
    </row>
    <row r="36" spans="1:6" ht="23.25" customHeight="1" hidden="1" thickBot="1">
      <c r="A36" s="148"/>
      <c r="B36" s="151"/>
      <c r="C36" s="142"/>
      <c r="D36" s="145"/>
      <c r="E36" s="169"/>
      <c r="F36" s="151"/>
    </row>
    <row r="37" spans="1:6" ht="24.75" customHeight="1" hidden="1" thickBot="1">
      <c r="A37" s="148"/>
      <c r="B37" s="151"/>
      <c r="C37" s="142"/>
      <c r="D37" s="145"/>
      <c r="E37" s="169"/>
      <c r="F37" s="151"/>
    </row>
    <row r="38" spans="1:6" ht="19.5" customHeight="1" hidden="1" thickBot="1">
      <c r="A38" s="148"/>
      <c r="B38" s="151"/>
      <c r="C38" s="142"/>
      <c r="D38" s="145"/>
      <c r="E38" s="169"/>
      <c r="F38" s="151"/>
    </row>
    <row r="39" spans="1:6" ht="19.5" customHeight="1" hidden="1" thickBot="1">
      <c r="A39" s="148"/>
      <c r="B39" s="151"/>
      <c r="C39" s="142"/>
      <c r="D39" s="145"/>
      <c r="E39" s="169"/>
      <c r="F39" s="151"/>
    </row>
    <row r="40" spans="1:6" ht="19.5" customHeight="1" hidden="1" thickBot="1">
      <c r="A40" s="149"/>
      <c r="B40" s="152"/>
      <c r="C40" s="143"/>
      <c r="D40" s="146"/>
      <c r="E40" s="170"/>
      <c r="F40" s="152"/>
    </row>
    <row r="41" spans="1:6" ht="24" customHeight="1">
      <c r="A41" s="147" t="s">
        <v>19</v>
      </c>
      <c r="B41" s="150">
        <v>32212</v>
      </c>
      <c r="C41" s="141">
        <v>5500</v>
      </c>
      <c r="D41" s="144" t="s">
        <v>20</v>
      </c>
      <c r="E41" s="168">
        <f>C41-(C41*11.5%)</f>
        <v>4867.5</v>
      </c>
      <c r="F41" s="150" t="s">
        <v>11</v>
      </c>
    </row>
    <row r="42" spans="1:6" ht="6.75" customHeight="1" thickBot="1">
      <c r="A42" s="148"/>
      <c r="B42" s="151"/>
      <c r="C42" s="142"/>
      <c r="D42" s="145"/>
      <c r="E42" s="169"/>
      <c r="F42" s="151"/>
    </row>
    <row r="43" spans="1:6" ht="24" customHeight="1" hidden="1" thickBot="1">
      <c r="A43" s="148"/>
      <c r="B43" s="151"/>
      <c r="C43" s="142"/>
      <c r="D43" s="145"/>
      <c r="E43" s="169"/>
      <c r="F43" s="151"/>
    </row>
    <row r="44" spans="1:6" ht="19.5" customHeight="1" hidden="1" thickBot="1">
      <c r="A44" s="149"/>
      <c r="B44" s="152"/>
      <c r="C44" s="143"/>
      <c r="D44" s="146"/>
      <c r="E44" s="170"/>
      <c r="F44" s="152"/>
    </row>
    <row r="45" spans="1:6" ht="19.5" customHeight="1">
      <c r="A45" s="147" t="s">
        <v>21</v>
      </c>
      <c r="B45" s="150">
        <v>32214</v>
      </c>
      <c r="C45" s="141">
        <v>12000</v>
      </c>
      <c r="D45" s="144" t="s">
        <v>22</v>
      </c>
      <c r="E45" s="168">
        <f>C45-(C45*20%)</f>
        <v>9600</v>
      </c>
      <c r="F45" s="150" t="s">
        <v>11</v>
      </c>
    </row>
    <row r="46" spans="1:6" ht="12.75" customHeight="1" thickBot="1">
      <c r="A46" s="148"/>
      <c r="B46" s="151"/>
      <c r="C46" s="142"/>
      <c r="D46" s="145"/>
      <c r="E46" s="169"/>
      <c r="F46" s="151"/>
    </row>
    <row r="47" spans="1:6" ht="19.5" customHeight="1" hidden="1" thickBot="1">
      <c r="A47" s="148"/>
      <c r="B47" s="151"/>
      <c r="C47" s="142"/>
      <c r="D47" s="145"/>
      <c r="E47" s="169"/>
      <c r="F47" s="151"/>
    </row>
    <row r="48" spans="1:6" ht="19.5" customHeight="1" hidden="1" thickBot="1">
      <c r="A48" s="149"/>
      <c r="B48" s="152"/>
      <c r="C48" s="143"/>
      <c r="D48" s="146"/>
      <c r="E48" s="170"/>
      <c r="F48" s="152"/>
    </row>
    <row r="49" spans="1:6" ht="18.75" customHeight="1">
      <c r="A49" s="147" t="s">
        <v>23</v>
      </c>
      <c r="B49" s="150">
        <v>32216</v>
      </c>
      <c r="C49" s="141">
        <v>9000</v>
      </c>
      <c r="D49" s="144" t="s">
        <v>24</v>
      </c>
      <c r="E49" s="168">
        <f>C49-(C49*20%)</f>
        <v>7200</v>
      </c>
      <c r="F49" s="150" t="s">
        <v>11</v>
      </c>
    </row>
    <row r="50" spans="1:6" ht="15" customHeight="1" thickBot="1">
      <c r="A50" s="148"/>
      <c r="B50" s="151"/>
      <c r="C50" s="142"/>
      <c r="D50" s="145"/>
      <c r="E50" s="169"/>
      <c r="F50" s="151"/>
    </row>
    <row r="51" spans="1:6" ht="19.5" customHeight="1" hidden="1" thickBot="1">
      <c r="A51" s="148"/>
      <c r="B51" s="151"/>
      <c r="C51" s="142"/>
      <c r="D51" s="145"/>
      <c r="E51" s="169"/>
      <c r="F51" s="151"/>
    </row>
    <row r="52" spans="1:6" ht="19.5" customHeight="1" hidden="1" thickBot="1">
      <c r="A52" s="148"/>
      <c r="B52" s="151"/>
      <c r="C52" s="142"/>
      <c r="D52" s="145"/>
      <c r="E52" s="169"/>
      <c r="F52" s="151"/>
    </row>
    <row r="53" spans="1:6" ht="23.25" customHeight="1">
      <c r="A53" s="147" t="s">
        <v>25</v>
      </c>
      <c r="B53" s="150">
        <v>32219</v>
      </c>
      <c r="C53" s="125">
        <v>6360</v>
      </c>
      <c r="D53" s="27" t="s">
        <v>174</v>
      </c>
      <c r="E53" s="168">
        <f>C53-(C53*20%)</f>
        <v>5088</v>
      </c>
      <c r="F53" s="150" t="s">
        <v>11</v>
      </c>
    </row>
    <row r="54" spans="1:6" ht="1.5" customHeight="1">
      <c r="A54" s="148"/>
      <c r="B54" s="151"/>
      <c r="C54" s="22"/>
      <c r="D54" s="19"/>
      <c r="E54" s="169"/>
      <c r="F54" s="151"/>
    </row>
    <row r="55" spans="1:6" ht="19.5" customHeight="1" hidden="1">
      <c r="A55" s="148"/>
      <c r="B55" s="151"/>
      <c r="C55" s="22"/>
      <c r="D55" s="19"/>
      <c r="E55" s="169"/>
      <c r="F55" s="151"/>
    </row>
    <row r="56" spans="1:6" ht="19.5" customHeight="1" hidden="1" thickBot="1">
      <c r="A56" s="148"/>
      <c r="B56" s="151"/>
      <c r="C56" s="22"/>
      <c r="D56" s="19"/>
      <c r="E56" s="171"/>
      <c r="F56" s="151"/>
    </row>
    <row r="57" spans="1:6" ht="19.5" customHeight="1" hidden="1">
      <c r="A57" s="148"/>
      <c r="B57" s="151"/>
      <c r="C57" s="22"/>
      <c r="D57" s="19"/>
      <c r="E57" s="24"/>
      <c r="F57" s="151"/>
    </row>
    <row r="58" spans="1:6" ht="19.5" customHeight="1" hidden="1">
      <c r="A58" s="148"/>
      <c r="B58" s="151"/>
      <c r="C58" s="22"/>
      <c r="D58" s="19"/>
      <c r="E58" s="24"/>
      <c r="F58" s="151"/>
    </row>
    <row r="59" spans="1:6" ht="19.5" customHeight="1" hidden="1">
      <c r="A59" s="148"/>
      <c r="B59" s="151"/>
      <c r="C59" s="22"/>
      <c r="D59" s="19"/>
      <c r="E59" s="24"/>
      <c r="F59" s="151"/>
    </row>
    <row r="60" spans="1:6" ht="19.5" customHeight="1" hidden="1">
      <c r="A60" s="148"/>
      <c r="B60" s="151"/>
      <c r="C60" s="29"/>
      <c r="D60" s="19"/>
      <c r="E60" s="29"/>
      <c r="F60" s="151"/>
    </row>
    <row r="61" spans="1:6" ht="31.5" customHeight="1" hidden="1" thickBot="1">
      <c r="A61" s="149"/>
      <c r="B61" s="152"/>
      <c r="C61" s="58"/>
      <c r="D61" s="16" t="s">
        <v>26</v>
      </c>
      <c r="E61" s="58"/>
      <c r="F61" s="152"/>
    </row>
    <row r="62" spans="1:6" ht="32.25" customHeight="1">
      <c r="A62" s="132" t="s">
        <v>27</v>
      </c>
      <c r="B62" s="133">
        <v>3222</v>
      </c>
      <c r="C62" s="134">
        <f>C63</f>
        <v>179800</v>
      </c>
      <c r="D62" s="135" t="s">
        <v>28</v>
      </c>
      <c r="E62" s="130">
        <f>E63</f>
        <v>150563.9616</v>
      </c>
      <c r="F62" s="136"/>
    </row>
    <row r="63" spans="1:6" ht="19.5" customHeight="1" thickBot="1">
      <c r="A63" s="6"/>
      <c r="B63" s="14">
        <v>32224</v>
      </c>
      <c r="C63" s="26">
        <v>179800</v>
      </c>
      <c r="D63" s="25" t="s">
        <v>29</v>
      </c>
      <c r="E63" s="59">
        <f>E64+E65+E66+E67+E68+E69+E70+E71+E72</f>
        <v>150563.9616</v>
      </c>
      <c r="F63" s="14"/>
    </row>
    <row r="64" spans="1:6" ht="24" customHeight="1" thickBot="1">
      <c r="A64" s="13" t="s">
        <v>30</v>
      </c>
      <c r="B64" s="14"/>
      <c r="C64" s="91">
        <v>47763</v>
      </c>
      <c r="D64" s="16" t="s">
        <v>175</v>
      </c>
      <c r="E64" s="85">
        <v>47090</v>
      </c>
      <c r="F64" s="51" t="s">
        <v>11</v>
      </c>
    </row>
    <row r="65" spans="1:6" ht="27" customHeight="1" thickBot="1">
      <c r="A65" s="13"/>
      <c r="B65" s="14"/>
      <c r="C65" s="91">
        <v>34278</v>
      </c>
      <c r="D65" s="16" t="s">
        <v>176</v>
      </c>
      <c r="E65" s="85">
        <f>C65-(C65*20%)</f>
        <v>27422.4</v>
      </c>
      <c r="F65" s="14" t="s">
        <v>11</v>
      </c>
    </row>
    <row r="66" spans="1:6" ht="24.75" customHeight="1" thickBot="1">
      <c r="A66" s="13" t="s">
        <v>31</v>
      </c>
      <c r="B66" s="14"/>
      <c r="C66" s="91">
        <v>12000</v>
      </c>
      <c r="D66" s="16" t="s">
        <v>177</v>
      </c>
      <c r="E66" s="85">
        <f>C66-(C66*20%)</f>
        <v>9600</v>
      </c>
      <c r="F66" s="51" t="s">
        <v>11</v>
      </c>
    </row>
    <row r="67" spans="1:6" ht="24.75" customHeight="1" thickBot="1">
      <c r="A67" s="13" t="s">
        <v>32</v>
      </c>
      <c r="B67" s="14"/>
      <c r="C67" s="91">
        <v>6717</v>
      </c>
      <c r="D67" s="16" t="s">
        <v>33</v>
      </c>
      <c r="E67" s="84">
        <f>C67-(C67*20%)</f>
        <v>5373.6</v>
      </c>
      <c r="F67" s="51" t="s">
        <v>11</v>
      </c>
    </row>
    <row r="68" spans="1:6" ht="17.25" customHeight="1" thickBot="1">
      <c r="A68" s="13" t="s">
        <v>34</v>
      </c>
      <c r="B68" s="14"/>
      <c r="C68" s="91">
        <v>3675</v>
      </c>
      <c r="D68" s="16" t="s">
        <v>35</v>
      </c>
      <c r="E68" s="87">
        <f>C68-(C68*4.76%)</f>
        <v>3500.07</v>
      </c>
      <c r="F68" s="14" t="s">
        <v>11</v>
      </c>
    </row>
    <row r="69" spans="1:6" ht="19.5" customHeight="1" thickBot="1">
      <c r="A69" s="13" t="s">
        <v>36</v>
      </c>
      <c r="B69" s="14"/>
      <c r="C69" s="92">
        <v>2375</v>
      </c>
      <c r="D69" s="16" t="s">
        <v>37</v>
      </c>
      <c r="E69" s="85">
        <f>C69-(C69*20%)</f>
        <v>1900</v>
      </c>
      <c r="F69" s="51" t="s">
        <v>11</v>
      </c>
    </row>
    <row r="70" spans="1:6" ht="19.5" customHeight="1" thickBot="1">
      <c r="A70" s="13" t="s">
        <v>38</v>
      </c>
      <c r="B70" s="14"/>
      <c r="C70" s="92">
        <v>30000</v>
      </c>
      <c r="D70" s="16" t="s">
        <v>39</v>
      </c>
      <c r="E70" s="84">
        <f>C70-(C70*4.76%)</f>
        <v>28572</v>
      </c>
      <c r="F70" s="51" t="s">
        <v>11</v>
      </c>
    </row>
    <row r="71" spans="1:6" ht="19.5" customHeight="1" thickBot="1">
      <c r="A71" s="13" t="s">
        <v>40</v>
      </c>
      <c r="B71" s="14"/>
      <c r="C71" s="92">
        <v>9309</v>
      </c>
      <c r="D71" s="16" t="s">
        <v>41</v>
      </c>
      <c r="E71" s="85">
        <f>C71-(C71*4.76%)</f>
        <v>8865.8916</v>
      </c>
      <c r="F71" s="51" t="s">
        <v>11</v>
      </c>
    </row>
    <row r="72" spans="1:6" ht="21" customHeight="1">
      <c r="A72" s="147" t="s">
        <v>42</v>
      </c>
      <c r="B72" s="150"/>
      <c r="C72" s="172">
        <v>22800</v>
      </c>
      <c r="D72" s="93" t="s">
        <v>43</v>
      </c>
      <c r="E72" s="168">
        <f>C72-(C72*20%)</f>
        <v>18240</v>
      </c>
      <c r="F72" s="150" t="s">
        <v>11</v>
      </c>
    </row>
    <row r="73" spans="1:6" ht="27" customHeight="1" thickBot="1">
      <c r="A73" s="149"/>
      <c r="B73" s="152"/>
      <c r="C73" s="173"/>
      <c r="D73" s="16" t="s">
        <v>178</v>
      </c>
      <c r="E73" s="170"/>
      <c r="F73" s="152"/>
    </row>
    <row r="74" spans="1:6" ht="19.5" customHeight="1" hidden="1">
      <c r="A74" s="147"/>
      <c r="B74" s="150"/>
      <c r="C74" s="172"/>
      <c r="D74" s="144"/>
      <c r="E74" s="168"/>
      <c r="F74" s="150"/>
    </row>
    <row r="75" spans="1:6" ht="1.5" customHeight="1" thickBot="1">
      <c r="A75" s="149"/>
      <c r="B75" s="152"/>
      <c r="C75" s="173"/>
      <c r="D75" s="146"/>
      <c r="E75" s="170"/>
      <c r="F75" s="152"/>
    </row>
    <row r="76" spans="1:6" ht="19.5" customHeight="1" thickBot="1">
      <c r="A76" s="44" t="s">
        <v>44</v>
      </c>
      <c r="B76" s="78">
        <v>3223</v>
      </c>
      <c r="C76" s="79">
        <f>C77+C79+C82+C85+C86</f>
        <v>190500</v>
      </c>
      <c r="D76" s="46" t="s">
        <v>45</v>
      </c>
      <c r="E76" s="79">
        <f>E77+E79+E82+E85+E86</f>
        <v>152400</v>
      </c>
      <c r="F76" s="51"/>
    </row>
    <row r="77" spans="1:6" ht="19.5" customHeight="1">
      <c r="A77" s="162"/>
      <c r="B77" s="150">
        <v>32231</v>
      </c>
      <c r="C77" s="141">
        <v>48000</v>
      </c>
      <c r="D77" s="144" t="s">
        <v>46</v>
      </c>
      <c r="E77" s="168">
        <f>C77-(C77*20%)</f>
        <v>38400</v>
      </c>
      <c r="F77" s="150" t="s">
        <v>168</v>
      </c>
    </row>
    <row r="78" spans="1:6" ht="4.5" customHeight="1" thickBot="1">
      <c r="A78" s="163"/>
      <c r="B78" s="152"/>
      <c r="C78" s="143"/>
      <c r="D78" s="146"/>
      <c r="E78" s="170"/>
      <c r="F78" s="152"/>
    </row>
    <row r="79" spans="1:6" ht="19.5" customHeight="1">
      <c r="A79" s="147" t="s">
        <v>47</v>
      </c>
      <c r="B79" s="150">
        <v>32233</v>
      </c>
      <c r="C79" s="141">
        <v>45000</v>
      </c>
      <c r="D79" s="144" t="s">
        <v>48</v>
      </c>
      <c r="E79" s="168">
        <f>C79-(C79*20%)</f>
        <v>36000</v>
      </c>
      <c r="F79" s="150" t="s">
        <v>11</v>
      </c>
    </row>
    <row r="80" spans="1:6" ht="3" customHeight="1" thickBot="1">
      <c r="A80" s="148"/>
      <c r="B80" s="151"/>
      <c r="C80" s="142"/>
      <c r="D80" s="145"/>
      <c r="E80" s="169"/>
      <c r="F80" s="151"/>
    </row>
    <row r="81" spans="1:6" ht="3.75" customHeight="1" hidden="1" thickBot="1">
      <c r="A81" s="149"/>
      <c r="B81" s="152"/>
      <c r="C81" s="143"/>
      <c r="D81" s="146"/>
      <c r="E81" s="170"/>
      <c r="F81" s="152"/>
    </row>
    <row r="82" spans="1:6" ht="19.5" customHeight="1">
      <c r="A82" s="147" t="s">
        <v>49</v>
      </c>
      <c r="B82" s="150">
        <v>32234</v>
      </c>
      <c r="C82" s="141">
        <v>6000</v>
      </c>
      <c r="D82" s="144" t="s">
        <v>50</v>
      </c>
      <c r="E82" s="168">
        <f>C82-(C82*20%)</f>
        <v>4800</v>
      </c>
      <c r="F82" s="150" t="s">
        <v>11</v>
      </c>
    </row>
    <row r="83" spans="1:6" ht="5.25" customHeight="1" thickBot="1">
      <c r="A83" s="148"/>
      <c r="B83" s="151"/>
      <c r="C83" s="142"/>
      <c r="D83" s="145"/>
      <c r="E83" s="169"/>
      <c r="F83" s="151"/>
    </row>
    <row r="84" spans="1:6" ht="19.5" customHeight="1" hidden="1" thickBot="1">
      <c r="A84" s="149"/>
      <c r="B84" s="152"/>
      <c r="C84" s="143"/>
      <c r="D84" s="146"/>
      <c r="E84" s="170"/>
      <c r="F84" s="152"/>
    </row>
    <row r="85" spans="1:6" ht="27" customHeight="1" thickBot="1">
      <c r="A85" s="40" t="s">
        <v>51</v>
      </c>
      <c r="B85" s="51">
        <v>32239</v>
      </c>
      <c r="C85" s="60">
        <v>84000</v>
      </c>
      <c r="D85" s="41" t="s">
        <v>179</v>
      </c>
      <c r="E85" s="80">
        <f>C85-(C85*20%)</f>
        <v>67200</v>
      </c>
      <c r="F85" s="51" t="s">
        <v>11</v>
      </c>
    </row>
    <row r="86" spans="1:6" ht="29.25" customHeight="1" thickBot="1">
      <c r="A86" s="13" t="s">
        <v>52</v>
      </c>
      <c r="B86" s="14">
        <v>32239</v>
      </c>
      <c r="C86" s="15">
        <v>7500</v>
      </c>
      <c r="D86" s="16" t="s">
        <v>180</v>
      </c>
      <c r="E86" s="17">
        <f>C86-(C86*20%)</f>
        <v>6000</v>
      </c>
      <c r="F86" s="14" t="s">
        <v>11</v>
      </c>
    </row>
    <row r="87" spans="1:6" ht="60" customHeight="1" thickBot="1">
      <c r="A87" s="6" t="s">
        <v>53</v>
      </c>
      <c r="B87" s="7">
        <v>3224</v>
      </c>
      <c r="C87" s="9">
        <f>C88+C93</f>
        <v>7000</v>
      </c>
      <c r="D87" s="11" t="s">
        <v>54</v>
      </c>
      <c r="E87" s="9">
        <f>E88+E93</f>
        <v>5600</v>
      </c>
      <c r="F87" s="16"/>
    </row>
    <row r="88" spans="1:6" ht="19.5" customHeight="1">
      <c r="A88" s="147" t="s">
        <v>55</v>
      </c>
      <c r="B88" s="150">
        <v>32242</v>
      </c>
      <c r="C88" s="141">
        <v>6500</v>
      </c>
      <c r="D88" s="144" t="s">
        <v>56</v>
      </c>
      <c r="E88" s="168">
        <f>C88-(C88*20%)</f>
        <v>5200</v>
      </c>
      <c r="F88" s="150" t="s">
        <v>11</v>
      </c>
    </row>
    <row r="89" spans="1:6" ht="19.5" customHeight="1">
      <c r="A89" s="148"/>
      <c r="B89" s="151"/>
      <c r="C89" s="142"/>
      <c r="D89" s="145"/>
      <c r="E89" s="169"/>
      <c r="F89" s="151"/>
    </row>
    <row r="90" spans="1:6" ht="6" customHeight="1" thickBot="1">
      <c r="A90" s="148"/>
      <c r="B90" s="151"/>
      <c r="C90" s="142"/>
      <c r="D90" s="145"/>
      <c r="E90" s="169"/>
      <c r="F90" s="151"/>
    </row>
    <row r="91" spans="1:6" ht="19.5" customHeight="1" hidden="1">
      <c r="A91" s="148"/>
      <c r="B91" s="151"/>
      <c r="C91" s="142"/>
      <c r="D91" s="145"/>
      <c r="E91" s="169"/>
      <c r="F91" s="151"/>
    </row>
    <row r="92" spans="1:6" ht="24" customHeight="1" hidden="1" thickBot="1">
      <c r="A92" s="149"/>
      <c r="B92" s="152"/>
      <c r="C92" s="143"/>
      <c r="D92" s="146"/>
      <c r="E92" s="170"/>
      <c r="F92" s="152"/>
    </row>
    <row r="93" spans="1:6" ht="39" customHeight="1" thickBot="1">
      <c r="A93" s="40" t="s">
        <v>57</v>
      </c>
      <c r="B93" s="51">
        <v>32243</v>
      </c>
      <c r="C93" s="60">
        <v>500</v>
      </c>
      <c r="D93" s="41" t="s">
        <v>58</v>
      </c>
      <c r="E93" s="80">
        <f>C93-(C93*20%)</f>
        <v>400</v>
      </c>
      <c r="F93" s="51" t="s">
        <v>11</v>
      </c>
    </row>
    <row r="94" spans="1:6" ht="19.5" customHeight="1">
      <c r="A94" s="162" t="s">
        <v>59</v>
      </c>
      <c r="B94" s="164">
        <v>3225</v>
      </c>
      <c r="C94" s="166"/>
      <c r="D94" s="174" t="s">
        <v>60</v>
      </c>
      <c r="E94" s="166"/>
      <c r="F94" s="150"/>
    </row>
    <row r="95" spans="1:6" ht="19.5" customHeight="1" thickBot="1">
      <c r="A95" s="163"/>
      <c r="B95" s="165"/>
      <c r="C95" s="167"/>
      <c r="D95" s="175"/>
      <c r="E95" s="167"/>
      <c r="F95" s="152"/>
    </row>
    <row r="96" spans="1:6" ht="31.5" customHeight="1" thickBot="1">
      <c r="A96" s="6" t="s">
        <v>61</v>
      </c>
      <c r="B96" s="7">
        <v>3227</v>
      </c>
      <c r="C96" s="9">
        <f>C97</f>
        <v>1000</v>
      </c>
      <c r="D96" s="11" t="s">
        <v>62</v>
      </c>
      <c r="E96" s="9">
        <f>E97</f>
        <v>800</v>
      </c>
      <c r="F96" s="14"/>
    </row>
    <row r="97" spans="1:6" ht="31.5" customHeight="1" thickBot="1">
      <c r="A97" s="21" t="s">
        <v>189</v>
      </c>
      <c r="B97" s="126">
        <v>32271</v>
      </c>
      <c r="C97" s="128">
        <v>1000</v>
      </c>
      <c r="D97" s="127" t="s">
        <v>62</v>
      </c>
      <c r="E97" s="80">
        <f>C97-(C97*20%)</f>
        <v>800</v>
      </c>
      <c r="F97" s="51" t="s">
        <v>11</v>
      </c>
    </row>
    <row r="98" spans="1:6" s="28" customFormat="1" ht="30.75" customHeight="1">
      <c r="A98" s="106"/>
      <c r="B98" s="31">
        <v>323</v>
      </c>
      <c r="C98" s="33">
        <f>C99+C103+C118+C120+C128+C131+C134+C137+C139</f>
        <v>110290</v>
      </c>
      <c r="D98" s="107" t="s">
        <v>159</v>
      </c>
      <c r="E98" s="33">
        <f>E99+E103+E118+E120+E128+E131+E134+E137+E139</f>
        <v>89536</v>
      </c>
      <c r="F98" s="108"/>
    </row>
    <row r="99" spans="1:6" ht="30.75" customHeight="1">
      <c r="A99" s="109" t="s">
        <v>63</v>
      </c>
      <c r="B99" s="110">
        <v>3231</v>
      </c>
      <c r="C99" s="111">
        <f>C100+C101+C102</f>
        <v>11500</v>
      </c>
      <c r="D99" s="112" t="s">
        <v>64</v>
      </c>
      <c r="E99" s="111">
        <f>E100+E101+E102</f>
        <v>9500</v>
      </c>
      <c r="F99" s="113"/>
    </row>
    <row r="100" spans="1:6" ht="27" customHeight="1" thickBot="1">
      <c r="A100" s="13" t="s">
        <v>65</v>
      </c>
      <c r="B100" s="14">
        <v>32311</v>
      </c>
      <c r="C100" s="15">
        <v>10000</v>
      </c>
      <c r="D100" s="16" t="s">
        <v>66</v>
      </c>
      <c r="E100" s="17">
        <f>C100-(C100*20%)</f>
        <v>8000</v>
      </c>
      <c r="F100" s="14" t="s">
        <v>11</v>
      </c>
    </row>
    <row r="101" spans="1:6" ht="26.25" customHeight="1" thickBot="1">
      <c r="A101" s="13" t="s">
        <v>67</v>
      </c>
      <c r="B101" s="14">
        <v>32312</v>
      </c>
      <c r="C101" s="15">
        <v>0</v>
      </c>
      <c r="D101" s="16" t="s">
        <v>68</v>
      </c>
      <c r="E101" s="17">
        <f>C101-(C101*20%)</f>
        <v>0</v>
      </c>
      <c r="F101" s="14"/>
    </row>
    <row r="102" spans="1:6" ht="27" customHeight="1" thickBot="1">
      <c r="A102" s="13" t="s">
        <v>69</v>
      </c>
      <c r="B102" s="14">
        <v>32313</v>
      </c>
      <c r="C102" s="15">
        <v>1500</v>
      </c>
      <c r="D102" s="16" t="s">
        <v>70</v>
      </c>
      <c r="E102" s="17">
        <v>1500</v>
      </c>
      <c r="F102" s="14" t="s">
        <v>11</v>
      </c>
    </row>
    <row r="103" spans="1:6" ht="46.5" customHeight="1" thickBot="1">
      <c r="A103" s="44" t="s">
        <v>71</v>
      </c>
      <c r="B103" s="7">
        <v>3232</v>
      </c>
      <c r="C103" s="9">
        <f>+C104+C105+C114+C116</f>
        <v>10421</v>
      </c>
      <c r="D103" s="11" t="s">
        <v>72</v>
      </c>
      <c r="E103" s="9">
        <f>E104+E105+E114+E116</f>
        <v>8336.8</v>
      </c>
      <c r="F103" s="14"/>
    </row>
    <row r="104" spans="1:6" ht="54.75" customHeight="1" thickBot="1">
      <c r="A104" s="129" t="s">
        <v>73</v>
      </c>
      <c r="B104" s="51">
        <v>32321</v>
      </c>
      <c r="C104" s="90">
        <v>2550</v>
      </c>
      <c r="D104" s="41" t="s">
        <v>74</v>
      </c>
      <c r="E104" s="24">
        <f>C104-(C104*20%)</f>
        <v>2040</v>
      </c>
      <c r="F104" s="20" t="s">
        <v>11</v>
      </c>
    </row>
    <row r="105" spans="1:6" ht="25.5" customHeight="1">
      <c r="A105" s="147" t="s">
        <v>75</v>
      </c>
      <c r="B105" s="150">
        <v>32322</v>
      </c>
      <c r="C105" s="141">
        <v>4871</v>
      </c>
      <c r="D105" s="89" t="s">
        <v>77</v>
      </c>
      <c r="E105" s="168">
        <f>C105-(C105*20%)</f>
        <v>3896.8</v>
      </c>
      <c r="F105" s="151" t="s">
        <v>11</v>
      </c>
    </row>
    <row r="106" spans="1:6" ht="24" customHeight="1">
      <c r="A106" s="148"/>
      <c r="B106" s="151"/>
      <c r="C106" s="142"/>
      <c r="D106" s="19" t="s">
        <v>78</v>
      </c>
      <c r="E106" s="169"/>
      <c r="F106" s="151"/>
    </row>
    <row r="107" spans="1:6" ht="0.75" customHeight="1" thickBot="1">
      <c r="A107" s="148"/>
      <c r="B107" s="151"/>
      <c r="C107" s="142"/>
      <c r="D107" s="23"/>
      <c r="E107" s="169"/>
      <c r="F107" s="151"/>
    </row>
    <row r="108" spans="1:6" ht="24.75" customHeight="1" hidden="1" thickBot="1">
      <c r="A108" s="148"/>
      <c r="B108" s="151"/>
      <c r="C108" s="142"/>
      <c r="D108" s="23"/>
      <c r="E108" s="169"/>
      <c r="F108" s="151"/>
    </row>
    <row r="109" spans="1:6" ht="23.25" customHeight="1" hidden="1" thickBot="1">
      <c r="A109" s="148"/>
      <c r="B109" s="151"/>
      <c r="C109" s="142"/>
      <c r="D109" s="23"/>
      <c r="E109" s="169"/>
      <c r="F109" s="151"/>
    </row>
    <row r="110" spans="1:6" ht="24" customHeight="1" hidden="1" thickBot="1">
      <c r="A110" s="148"/>
      <c r="B110" s="151"/>
      <c r="C110" s="142"/>
      <c r="D110" s="23"/>
      <c r="E110" s="169"/>
      <c r="F110" s="151"/>
    </row>
    <row r="111" spans="1:6" ht="25.5" customHeight="1" hidden="1" thickBot="1">
      <c r="A111" s="148"/>
      <c r="B111" s="151"/>
      <c r="C111" s="142"/>
      <c r="D111" s="23"/>
      <c r="E111" s="169"/>
      <c r="F111" s="151"/>
    </row>
    <row r="112" spans="1:6" ht="24" customHeight="1" hidden="1" thickBot="1">
      <c r="A112" s="148"/>
      <c r="B112" s="151"/>
      <c r="C112" s="142"/>
      <c r="D112" s="23"/>
      <c r="E112" s="169"/>
      <c r="F112" s="151"/>
    </row>
    <row r="113" spans="1:6" ht="19.5" customHeight="1" hidden="1" thickBot="1">
      <c r="A113" s="149"/>
      <c r="B113" s="152"/>
      <c r="C113" s="143"/>
      <c r="D113" s="10"/>
      <c r="E113" s="170"/>
      <c r="F113" s="152"/>
    </row>
    <row r="114" spans="1:6" ht="26.25" customHeight="1">
      <c r="A114" s="147" t="s">
        <v>76</v>
      </c>
      <c r="B114" s="150">
        <v>32323</v>
      </c>
      <c r="C114" s="141">
        <v>3000</v>
      </c>
      <c r="D114" s="27" t="s">
        <v>77</v>
      </c>
      <c r="E114" s="176">
        <f>C114-(C114*20%)</f>
        <v>2400</v>
      </c>
      <c r="F114" s="150" t="s">
        <v>11</v>
      </c>
    </row>
    <row r="115" spans="1:6" ht="27.75" customHeight="1" thickBot="1">
      <c r="A115" s="149"/>
      <c r="B115" s="152"/>
      <c r="C115" s="143"/>
      <c r="D115" s="16" t="s">
        <v>79</v>
      </c>
      <c r="E115" s="177"/>
      <c r="F115" s="152"/>
    </row>
    <row r="116" spans="1:6" ht="19.5" customHeight="1">
      <c r="A116" s="147" t="s">
        <v>166</v>
      </c>
      <c r="B116" s="150">
        <v>32329</v>
      </c>
      <c r="C116" s="141"/>
      <c r="D116" s="144" t="s">
        <v>80</v>
      </c>
      <c r="E116" s="176">
        <f>C116-(C116*20%)</f>
        <v>0</v>
      </c>
      <c r="F116" s="150"/>
    </row>
    <row r="117" spans="1:6" ht="28.5" customHeight="1" thickBot="1">
      <c r="A117" s="149"/>
      <c r="B117" s="152"/>
      <c r="C117" s="143"/>
      <c r="D117" s="146"/>
      <c r="E117" s="177"/>
      <c r="F117" s="152"/>
    </row>
    <row r="118" spans="1:6" ht="19.5" customHeight="1" thickBot="1">
      <c r="A118" s="6" t="s">
        <v>81</v>
      </c>
      <c r="B118" s="7">
        <v>3233</v>
      </c>
      <c r="C118" s="9">
        <f>C119</f>
        <v>1920</v>
      </c>
      <c r="D118" s="11" t="s">
        <v>82</v>
      </c>
      <c r="E118" s="9">
        <f>E119</f>
        <v>1920</v>
      </c>
      <c r="F118" s="14"/>
    </row>
    <row r="119" spans="1:6" ht="25.5" customHeight="1" thickBot="1">
      <c r="A119" s="13" t="s">
        <v>83</v>
      </c>
      <c r="B119" s="14">
        <v>32339</v>
      </c>
      <c r="C119" s="15">
        <v>1920</v>
      </c>
      <c r="D119" s="16" t="s">
        <v>84</v>
      </c>
      <c r="E119" s="17">
        <v>1920</v>
      </c>
      <c r="F119" s="14" t="s">
        <v>11</v>
      </c>
    </row>
    <row r="120" spans="1:6" ht="33" customHeight="1" thickBot="1">
      <c r="A120" s="6" t="s">
        <v>85</v>
      </c>
      <c r="B120" s="7">
        <v>3234</v>
      </c>
      <c r="C120" s="9">
        <f>SUM(C121:C127)</f>
        <v>43337</v>
      </c>
      <c r="D120" s="11" t="s">
        <v>86</v>
      </c>
      <c r="E120" s="9">
        <f>E121+E122+E123+E124+E127</f>
        <v>33689.6</v>
      </c>
      <c r="F120" s="14"/>
    </row>
    <row r="121" spans="1:6" ht="19.5" customHeight="1" thickBot="1">
      <c r="A121" s="13" t="s">
        <v>87</v>
      </c>
      <c r="B121" s="14">
        <v>32341</v>
      </c>
      <c r="C121" s="15">
        <v>12000</v>
      </c>
      <c r="D121" s="16" t="s">
        <v>88</v>
      </c>
      <c r="E121" s="17">
        <v>8620</v>
      </c>
      <c r="F121" s="14" t="s">
        <v>11</v>
      </c>
    </row>
    <row r="122" spans="1:6" ht="24" customHeight="1" thickBot="1">
      <c r="A122" s="13" t="s">
        <v>89</v>
      </c>
      <c r="B122" s="14">
        <v>32342</v>
      </c>
      <c r="C122" s="15">
        <v>10500</v>
      </c>
      <c r="D122" s="16" t="s">
        <v>90</v>
      </c>
      <c r="E122" s="17">
        <f>C122-(C122*20%)</f>
        <v>8400</v>
      </c>
      <c r="F122" s="14" t="s">
        <v>11</v>
      </c>
    </row>
    <row r="123" spans="1:6" ht="24.75" customHeight="1" thickBot="1">
      <c r="A123" s="13" t="s">
        <v>91</v>
      </c>
      <c r="B123" s="14">
        <v>32343</v>
      </c>
      <c r="C123" s="15">
        <v>1500</v>
      </c>
      <c r="D123" s="16" t="s">
        <v>92</v>
      </c>
      <c r="E123" s="17">
        <f>C123-(C123*20%)</f>
        <v>1200</v>
      </c>
      <c r="F123" s="14" t="s">
        <v>11</v>
      </c>
    </row>
    <row r="124" spans="1:6" ht="23.25" customHeight="1">
      <c r="A124" s="147" t="s">
        <v>93</v>
      </c>
      <c r="B124" s="150">
        <v>32344</v>
      </c>
      <c r="C124" s="141">
        <v>9000</v>
      </c>
      <c r="D124" s="144" t="s">
        <v>94</v>
      </c>
      <c r="E124" s="168">
        <f>C124-(C124*20%)</f>
        <v>7200</v>
      </c>
      <c r="F124" s="150" t="s">
        <v>11</v>
      </c>
    </row>
    <row r="125" spans="1:6" ht="8.25" customHeight="1" thickBot="1">
      <c r="A125" s="148"/>
      <c r="B125" s="151"/>
      <c r="C125" s="142"/>
      <c r="D125" s="145"/>
      <c r="E125" s="169"/>
      <c r="F125" s="151"/>
    </row>
    <row r="126" spans="1:6" ht="19.5" customHeight="1" hidden="1" thickBot="1">
      <c r="A126" s="149"/>
      <c r="B126" s="152"/>
      <c r="C126" s="143"/>
      <c r="D126" s="146"/>
      <c r="E126" s="170"/>
      <c r="F126" s="152"/>
    </row>
    <row r="127" spans="1:6" ht="24.75" customHeight="1" thickBot="1">
      <c r="A127" s="40" t="s">
        <v>169</v>
      </c>
      <c r="B127" s="51">
        <v>32349</v>
      </c>
      <c r="C127" s="60">
        <v>10337</v>
      </c>
      <c r="D127" s="41" t="s">
        <v>190</v>
      </c>
      <c r="E127" s="80">
        <f>C127-(C127*20%)</f>
        <v>8269.6</v>
      </c>
      <c r="F127" s="51" t="s">
        <v>11</v>
      </c>
    </row>
    <row r="128" spans="1:6" ht="19.5" customHeight="1">
      <c r="A128" s="162" t="s">
        <v>95</v>
      </c>
      <c r="B128" s="164">
        <v>3235</v>
      </c>
      <c r="C128" s="166">
        <f>C130</f>
        <v>2622</v>
      </c>
      <c r="D128" s="174" t="s">
        <v>96</v>
      </c>
      <c r="E128" s="166">
        <f>E130</f>
        <v>2097.6</v>
      </c>
      <c r="F128" s="150"/>
    </row>
    <row r="129" spans="1:6" ht="19.5" customHeight="1" thickBot="1">
      <c r="A129" s="163"/>
      <c r="B129" s="165"/>
      <c r="C129" s="167"/>
      <c r="D129" s="175"/>
      <c r="E129" s="167"/>
      <c r="F129" s="152"/>
    </row>
    <row r="130" spans="1:6" ht="25.5" customHeight="1" thickBot="1">
      <c r="A130" s="13" t="s">
        <v>149</v>
      </c>
      <c r="B130" s="14">
        <v>32359</v>
      </c>
      <c r="C130" s="15">
        <v>2622</v>
      </c>
      <c r="D130" s="16" t="s">
        <v>97</v>
      </c>
      <c r="E130" s="17">
        <f>C130-(C130*20%)</f>
        <v>2097.6</v>
      </c>
      <c r="F130" s="14" t="s">
        <v>11</v>
      </c>
    </row>
    <row r="131" spans="1:6" ht="45" customHeight="1" thickBot="1">
      <c r="A131" s="6" t="s">
        <v>98</v>
      </c>
      <c r="B131" s="7">
        <v>3236</v>
      </c>
      <c r="C131" s="9">
        <f>C132+C133</f>
        <v>8000</v>
      </c>
      <c r="D131" s="11" t="s">
        <v>99</v>
      </c>
      <c r="E131" s="9">
        <f>E132+E133</f>
        <v>8000</v>
      </c>
      <c r="F131" s="14"/>
    </row>
    <row r="132" spans="1:6" ht="32.25" customHeight="1">
      <c r="A132" s="114" t="s">
        <v>100</v>
      </c>
      <c r="B132" s="115">
        <v>32361</v>
      </c>
      <c r="C132" s="116">
        <v>8000</v>
      </c>
      <c r="D132" s="117" t="s">
        <v>101</v>
      </c>
      <c r="E132" s="118">
        <v>8000</v>
      </c>
      <c r="F132" s="115" t="s">
        <v>11</v>
      </c>
    </row>
    <row r="133" spans="1:6" ht="24" customHeight="1">
      <c r="A133" s="119" t="s">
        <v>102</v>
      </c>
      <c r="B133" s="113">
        <v>32369</v>
      </c>
      <c r="C133" s="120"/>
      <c r="D133" s="121" t="s">
        <v>103</v>
      </c>
      <c r="E133" s="122">
        <f>C133-(C133*20%)</f>
        <v>0</v>
      </c>
      <c r="F133" s="113" t="s">
        <v>11</v>
      </c>
    </row>
    <row r="134" spans="1:6" ht="29.25" customHeight="1" thickBot="1">
      <c r="A134" s="6" t="s">
        <v>104</v>
      </c>
      <c r="B134" s="7">
        <v>3237</v>
      </c>
      <c r="C134" s="9">
        <f>C136</f>
        <v>0</v>
      </c>
      <c r="D134" s="11" t="s">
        <v>105</v>
      </c>
      <c r="E134" s="9"/>
      <c r="F134" s="14"/>
    </row>
    <row r="135" spans="1:6" ht="19.5" customHeight="1" thickBot="1">
      <c r="A135" s="13"/>
      <c r="B135" s="94"/>
      <c r="C135" s="97"/>
      <c r="D135" s="75"/>
      <c r="E135" s="95"/>
      <c r="F135" s="94"/>
    </row>
    <row r="136" spans="1:6" ht="26.25" customHeight="1" thickBot="1">
      <c r="A136" s="13" t="s">
        <v>164</v>
      </c>
      <c r="B136" s="14">
        <v>32379</v>
      </c>
      <c r="C136" s="15">
        <v>0</v>
      </c>
      <c r="D136" s="16" t="s">
        <v>165</v>
      </c>
      <c r="E136" s="17">
        <f>C136*100/125</f>
        <v>0</v>
      </c>
      <c r="F136" s="14"/>
    </row>
    <row r="137" spans="1:6" ht="19.5" customHeight="1" thickBot="1">
      <c r="A137" s="6" t="s">
        <v>106</v>
      </c>
      <c r="B137" s="7">
        <v>3238</v>
      </c>
      <c r="C137" s="9">
        <f>C138</f>
        <v>13905</v>
      </c>
      <c r="D137" s="11" t="s">
        <v>107</v>
      </c>
      <c r="E137" s="9">
        <f>E138</f>
        <v>11124</v>
      </c>
      <c r="F137" s="14"/>
    </row>
    <row r="138" spans="1:6" ht="26.25" customHeight="1" thickBot="1">
      <c r="A138" s="13" t="s">
        <v>108</v>
      </c>
      <c r="B138" s="14">
        <v>32389</v>
      </c>
      <c r="C138" s="15">
        <v>13905</v>
      </c>
      <c r="D138" s="16" t="s">
        <v>109</v>
      </c>
      <c r="E138" s="17">
        <f>C138-(C138*20%)</f>
        <v>11124</v>
      </c>
      <c r="F138" s="14" t="s">
        <v>11</v>
      </c>
    </row>
    <row r="139" spans="1:6" ht="22.5" customHeight="1" thickBot="1">
      <c r="A139" s="6" t="s">
        <v>110</v>
      </c>
      <c r="B139" s="7">
        <v>3239</v>
      </c>
      <c r="C139" s="9">
        <f>C140+C142+C145+C146+C147</f>
        <v>18585</v>
      </c>
      <c r="D139" s="11" t="s">
        <v>111</v>
      </c>
      <c r="E139" s="9">
        <f>E140+E142+E145+E146+E147</f>
        <v>14868</v>
      </c>
      <c r="F139" s="14"/>
    </row>
    <row r="140" spans="1:6" ht="19.5" customHeight="1">
      <c r="A140" s="147" t="s">
        <v>112</v>
      </c>
      <c r="B140" s="150">
        <v>32391</v>
      </c>
      <c r="C140" s="141">
        <v>0</v>
      </c>
      <c r="D140" s="144" t="s">
        <v>113</v>
      </c>
      <c r="E140" s="168">
        <f>C140-(C140*20%)</f>
        <v>0</v>
      </c>
      <c r="F140" s="150"/>
    </row>
    <row r="141" spans="1:6" ht="19.5" customHeight="1" thickBot="1">
      <c r="A141" s="149"/>
      <c r="B141" s="152"/>
      <c r="C141" s="143"/>
      <c r="D141" s="146"/>
      <c r="E141" s="170"/>
      <c r="F141" s="152"/>
    </row>
    <row r="142" spans="1:6" ht="19.5" customHeight="1">
      <c r="A142" s="147" t="s">
        <v>114</v>
      </c>
      <c r="B142" s="150">
        <v>32392</v>
      </c>
      <c r="C142" s="141">
        <v>0</v>
      </c>
      <c r="D142" s="144" t="s">
        <v>115</v>
      </c>
      <c r="E142" s="168">
        <f>C142-(C142*20%)</f>
        <v>0</v>
      </c>
      <c r="F142" s="150"/>
    </row>
    <row r="143" spans="1:6" ht="6.75" customHeight="1" thickBot="1">
      <c r="A143" s="148"/>
      <c r="B143" s="151"/>
      <c r="C143" s="142"/>
      <c r="D143" s="145"/>
      <c r="E143" s="169"/>
      <c r="F143" s="151"/>
    </row>
    <row r="144" spans="1:6" ht="19.5" customHeight="1" hidden="1" thickBot="1">
      <c r="A144" s="149"/>
      <c r="B144" s="152"/>
      <c r="C144" s="143"/>
      <c r="D144" s="146"/>
      <c r="E144" s="170"/>
      <c r="F144" s="152"/>
    </row>
    <row r="145" spans="1:6" ht="24" customHeight="1" thickBot="1">
      <c r="A145" s="40" t="s">
        <v>116</v>
      </c>
      <c r="B145" s="51">
        <v>32394</v>
      </c>
      <c r="C145" s="60">
        <v>1500</v>
      </c>
      <c r="D145" s="41" t="s">
        <v>117</v>
      </c>
      <c r="E145" s="80">
        <f>C145-(C145*20%)</f>
        <v>1200</v>
      </c>
      <c r="F145" s="51" t="s">
        <v>11</v>
      </c>
    </row>
    <row r="146" spans="1:6" ht="28.5" customHeight="1" thickBot="1">
      <c r="A146" s="13" t="s">
        <v>118</v>
      </c>
      <c r="B146" s="14">
        <v>32395</v>
      </c>
      <c r="C146" s="15">
        <v>200</v>
      </c>
      <c r="D146" s="16" t="s">
        <v>181</v>
      </c>
      <c r="E146" s="17">
        <f>C146-(C146*20%)</f>
        <v>160</v>
      </c>
      <c r="F146" s="14" t="s">
        <v>11</v>
      </c>
    </row>
    <row r="147" spans="1:6" ht="23.25" customHeight="1">
      <c r="A147" s="147" t="s">
        <v>119</v>
      </c>
      <c r="B147" s="150">
        <v>32399</v>
      </c>
      <c r="C147" s="141">
        <v>16885</v>
      </c>
      <c r="D147" s="19" t="s">
        <v>182</v>
      </c>
      <c r="E147" s="168">
        <f>C147-(C147*20%)</f>
        <v>13508</v>
      </c>
      <c r="F147" s="150" t="s">
        <v>11</v>
      </c>
    </row>
    <row r="148" spans="1:6" ht="19.5" customHeight="1">
      <c r="A148" s="148"/>
      <c r="B148" s="151"/>
      <c r="C148" s="142"/>
      <c r="D148" s="19" t="s">
        <v>183</v>
      </c>
      <c r="E148" s="169"/>
      <c r="F148" s="151"/>
    </row>
    <row r="149" spans="1:6" ht="0.75" customHeight="1" thickBot="1">
      <c r="A149" s="149"/>
      <c r="B149" s="152"/>
      <c r="C149" s="143"/>
      <c r="D149" s="10"/>
      <c r="E149" s="170"/>
      <c r="F149" s="152"/>
    </row>
    <row r="150" spans="1:6" ht="64.5" customHeight="1" thickBot="1">
      <c r="A150" s="38"/>
      <c r="B150" s="35">
        <v>329</v>
      </c>
      <c r="C150" s="36">
        <f>C151+C154+C156+C158+C160</f>
        <v>18000</v>
      </c>
      <c r="D150" s="39" t="s">
        <v>158</v>
      </c>
      <c r="E150" s="36">
        <f>E151+E154+E156+E158+E160</f>
        <v>17400</v>
      </c>
      <c r="F150" s="34"/>
    </row>
    <row r="151" spans="1:6" ht="19.5" customHeight="1" thickBot="1">
      <c r="A151" s="6" t="s">
        <v>120</v>
      </c>
      <c r="B151" s="7">
        <v>3292</v>
      </c>
      <c r="C151" s="9">
        <f>C152+C153</f>
        <v>6500</v>
      </c>
      <c r="D151" s="11" t="s">
        <v>121</v>
      </c>
      <c r="E151" s="9">
        <f>E152+E153</f>
        <v>6500</v>
      </c>
      <c r="F151" s="14"/>
    </row>
    <row r="152" spans="1:6" ht="25.5" customHeight="1" thickBot="1">
      <c r="A152" s="13" t="s">
        <v>122</v>
      </c>
      <c r="B152" s="14">
        <v>32921</v>
      </c>
      <c r="C152" s="26">
        <v>6500</v>
      </c>
      <c r="D152" s="16" t="s">
        <v>123</v>
      </c>
      <c r="E152" s="17">
        <f>C152</f>
        <v>6500</v>
      </c>
      <c r="F152" s="14" t="s">
        <v>11</v>
      </c>
    </row>
    <row r="153" spans="1:6" ht="24.75" customHeight="1" thickBot="1">
      <c r="A153" s="13" t="s">
        <v>124</v>
      </c>
      <c r="B153" s="14">
        <v>32923</v>
      </c>
      <c r="C153" s="15">
        <v>0</v>
      </c>
      <c r="D153" s="16" t="s">
        <v>125</v>
      </c>
      <c r="E153" s="17">
        <f>C153</f>
        <v>0</v>
      </c>
      <c r="F153" s="14"/>
    </row>
    <row r="154" spans="1:6" ht="19.5" customHeight="1" thickBot="1">
      <c r="A154" s="6" t="s">
        <v>126</v>
      </c>
      <c r="B154" s="7">
        <v>3293</v>
      </c>
      <c r="C154" s="9">
        <f>C155</f>
        <v>0</v>
      </c>
      <c r="D154" s="11" t="s">
        <v>127</v>
      </c>
      <c r="E154" s="9">
        <f>E155</f>
        <v>0</v>
      </c>
      <c r="F154" s="14"/>
    </row>
    <row r="155" spans="1:6" ht="28.5" customHeight="1" thickBot="1">
      <c r="A155" s="13" t="s">
        <v>128</v>
      </c>
      <c r="B155" s="14">
        <v>32931</v>
      </c>
      <c r="C155" s="15"/>
      <c r="D155" s="16" t="s">
        <v>129</v>
      </c>
      <c r="E155" s="17">
        <f>C155-(C155*20%)</f>
        <v>0</v>
      </c>
      <c r="F155" s="14"/>
    </row>
    <row r="156" spans="1:6" ht="19.5" customHeight="1" thickBot="1">
      <c r="A156" s="6" t="s">
        <v>130</v>
      </c>
      <c r="B156" s="7">
        <v>3294</v>
      </c>
      <c r="C156" s="9">
        <f>C157</f>
        <v>2000</v>
      </c>
      <c r="D156" s="11" t="s">
        <v>131</v>
      </c>
      <c r="E156" s="9">
        <f>E157</f>
        <v>2000</v>
      </c>
      <c r="F156" s="14"/>
    </row>
    <row r="157" spans="1:6" ht="29.25" customHeight="1" thickBot="1">
      <c r="A157" s="13" t="s">
        <v>132</v>
      </c>
      <c r="B157" s="14">
        <v>32941</v>
      </c>
      <c r="C157" s="15">
        <v>2000</v>
      </c>
      <c r="D157" s="16" t="s">
        <v>133</v>
      </c>
      <c r="E157" s="17">
        <f>C157</f>
        <v>2000</v>
      </c>
      <c r="F157" s="14" t="s">
        <v>11</v>
      </c>
    </row>
    <row r="158" spans="1:6" ht="33" customHeight="1" thickBot="1">
      <c r="A158" s="6" t="s">
        <v>134</v>
      </c>
      <c r="B158" s="7">
        <v>3295</v>
      </c>
      <c r="C158" s="9">
        <f>C159</f>
        <v>0</v>
      </c>
      <c r="D158" s="11" t="s">
        <v>135</v>
      </c>
      <c r="E158" s="9">
        <f>E159</f>
        <v>0</v>
      </c>
      <c r="F158" s="14"/>
    </row>
    <row r="159" spans="1:6" ht="27" customHeight="1" thickBot="1">
      <c r="A159" s="13" t="s">
        <v>150</v>
      </c>
      <c r="B159" s="14">
        <v>32954</v>
      </c>
      <c r="C159" s="15"/>
      <c r="D159" s="16" t="s">
        <v>136</v>
      </c>
      <c r="E159" s="17">
        <f>C159-(C159*20%)</f>
        <v>0</v>
      </c>
      <c r="F159" s="14"/>
    </row>
    <row r="160" spans="1:6" ht="27.75" customHeight="1">
      <c r="A160" s="162" t="s">
        <v>137</v>
      </c>
      <c r="B160" s="164">
        <v>3299</v>
      </c>
      <c r="C160" s="166">
        <f>C162+C164+C165</f>
        <v>9500</v>
      </c>
      <c r="D160" s="18" t="s">
        <v>138</v>
      </c>
      <c r="E160" s="166">
        <f>E162+E164+E165</f>
        <v>8900</v>
      </c>
      <c r="F160" s="150"/>
    </row>
    <row r="161" spans="1:6" ht="19.5" customHeight="1" thickBot="1">
      <c r="A161" s="163"/>
      <c r="B161" s="165"/>
      <c r="C161" s="167"/>
      <c r="D161" s="11" t="s">
        <v>139</v>
      </c>
      <c r="E161" s="167"/>
      <c r="F161" s="152"/>
    </row>
    <row r="162" spans="1:6" ht="24.75" customHeight="1">
      <c r="A162" s="147" t="s">
        <v>140</v>
      </c>
      <c r="B162" s="150">
        <v>32999</v>
      </c>
      <c r="C162" s="141">
        <v>3000</v>
      </c>
      <c r="D162" s="123" t="s">
        <v>141</v>
      </c>
      <c r="E162" s="168">
        <f>C162-(C162*20%)</f>
        <v>2400</v>
      </c>
      <c r="F162" s="138" t="s">
        <v>11</v>
      </c>
    </row>
    <row r="163" spans="1:6" ht="19.5" customHeight="1" thickBot="1">
      <c r="A163" s="148"/>
      <c r="B163" s="151"/>
      <c r="C163" s="142"/>
      <c r="D163" s="19" t="s">
        <v>142</v>
      </c>
      <c r="E163" s="169"/>
      <c r="F163" s="137"/>
    </row>
    <row r="164" spans="1:6" ht="28.5" customHeight="1" thickBot="1">
      <c r="A164" s="40" t="s">
        <v>143</v>
      </c>
      <c r="B164" s="51">
        <v>32999</v>
      </c>
      <c r="C164" s="60">
        <v>6500</v>
      </c>
      <c r="D164" s="131" t="s">
        <v>167</v>
      </c>
      <c r="E164" s="80">
        <f>C164</f>
        <v>6500</v>
      </c>
      <c r="F164" s="138" t="s">
        <v>11</v>
      </c>
    </row>
    <row r="165" spans="1:6" ht="25.5" customHeight="1">
      <c r="A165" s="148" t="s">
        <v>151</v>
      </c>
      <c r="B165" s="151">
        <v>32999</v>
      </c>
      <c r="C165" s="142"/>
      <c r="D165" s="89" t="s">
        <v>141</v>
      </c>
      <c r="E165" s="169">
        <f>C165-(C165*20%)</f>
        <v>0</v>
      </c>
      <c r="F165" s="151"/>
    </row>
    <row r="166" spans="1:6" ht="23.25" customHeight="1">
      <c r="A166" s="148"/>
      <c r="B166" s="151"/>
      <c r="C166" s="142"/>
      <c r="D166" s="19" t="s">
        <v>184</v>
      </c>
      <c r="E166" s="169"/>
      <c r="F166" s="151"/>
    </row>
    <row r="167" spans="1:6" ht="30.75" customHeight="1" thickBot="1">
      <c r="A167" s="38"/>
      <c r="B167" s="35">
        <v>34</v>
      </c>
      <c r="C167" s="36">
        <f>C168</f>
        <v>3000</v>
      </c>
      <c r="D167" s="39" t="s">
        <v>157</v>
      </c>
      <c r="E167" s="36">
        <f>E168</f>
        <v>3000</v>
      </c>
      <c r="F167" s="35"/>
    </row>
    <row r="168" spans="1:6" ht="19.5" customHeight="1" thickBot="1">
      <c r="A168" s="38" t="s">
        <v>144</v>
      </c>
      <c r="B168" s="52">
        <v>343</v>
      </c>
      <c r="C168" s="53">
        <f>C169+C170</f>
        <v>3000</v>
      </c>
      <c r="D168" s="54" t="s">
        <v>145</v>
      </c>
      <c r="E168" s="53">
        <f>E169+E170</f>
        <v>3000</v>
      </c>
      <c r="F168" s="37"/>
    </row>
    <row r="169" spans="1:6" ht="27.75" customHeight="1" thickBot="1">
      <c r="A169" s="13" t="s">
        <v>146</v>
      </c>
      <c r="B169" s="14">
        <v>34311</v>
      </c>
      <c r="C169" s="15">
        <v>2500</v>
      </c>
      <c r="D169" s="16" t="s">
        <v>147</v>
      </c>
      <c r="E169" s="17">
        <f>C169</f>
        <v>2500</v>
      </c>
      <c r="F169" s="14" t="s">
        <v>11</v>
      </c>
    </row>
    <row r="170" spans="1:6" ht="26.25" customHeight="1" thickBot="1">
      <c r="A170" s="40" t="s">
        <v>148</v>
      </c>
      <c r="B170" s="51">
        <v>34349</v>
      </c>
      <c r="C170" s="60">
        <v>500</v>
      </c>
      <c r="D170" s="41" t="s">
        <v>185</v>
      </c>
      <c r="E170" s="17">
        <f>C170</f>
        <v>500</v>
      </c>
      <c r="F170" s="20" t="s">
        <v>11</v>
      </c>
    </row>
    <row r="171" spans="1:6" ht="15.75" thickBot="1">
      <c r="A171" s="3"/>
      <c r="B171" s="96"/>
      <c r="C171" s="98">
        <f>C23</f>
        <v>553950</v>
      </c>
      <c r="D171" s="99"/>
      <c r="E171" s="98">
        <f>E23</f>
        <v>455255.46160000004</v>
      </c>
      <c r="F171" s="96"/>
    </row>
    <row r="172" ht="15" thickTop="1">
      <c r="A172" s="28"/>
    </row>
    <row r="173" spans="1:6" ht="15">
      <c r="A173" s="28"/>
      <c r="B173" t="s">
        <v>187</v>
      </c>
      <c r="F173" t="s">
        <v>204</v>
      </c>
    </row>
    <row r="174" ht="12.75">
      <c r="F174" t="s">
        <v>205</v>
      </c>
    </row>
    <row r="175" ht="12.75">
      <c r="A175" t="s">
        <v>160</v>
      </c>
    </row>
    <row r="176" ht="12.75">
      <c r="A176" t="s">
        <v>161</v>
      </c>
    </row>
    <row r="177" ht="12.75">
      <c r="A177" t="s">
        <v>162</v>
      </c>
    </row>
    <row r="178" ht="12.75">
      <c r="B178" t="s">
        <v>194</v>
      </c>
    </row>
    <row r="179" ht="12.75">
      <c r="B179" s="100" t="s">
        <v>186</v>
      </c>
    </row>
    <row r="180" spans="1:6" ht="12.75">
      <c r="A180" s="83"/>
      <c r="B180" s="83"/>
      <c r="C180" s="88"/>
      <c r="D180" s="83"/>
      <c r="E180" s="88"/>
      <c r="F180" s="83"/>
    </row>
    <row r="181" spans="1:6" ht="12.75">
      <c r="A181" s="83"/>
      <c r="B181" s="83"/>
      <c r="C181" s="88"/>
      <c r="D181" s="83"/>
      <c r="E181" s="101"/>
      <c r="F181" s="83" t="s">
        <v>207</v>
      </c>
    </row>
    <row r="182" spans="1:7" ht="12.75">
      <c r="A182" s="83"/>
      <c r="B182" s="103" t="s">
        <v>199</v>
      </c>
      <c r="C182" s="88"/>
      <c r="D182" s="83"/>
      <c r="E182" s="139" t="s">
        <v>195</v>
      </c>
      <c r="F182" s="140"/>
      <c r="G182" s="105"/>
    </row>
    <row r="183" spans="1:7" ht="12.75">
      <c r="A183" s="83"/>
      <c r="B183" s="83"/>
      <c r="C183" s="88"/>
      <c r="D183" s="83"/>
      <c r="E183" s="139"/>
      <c r="F183" s="140"/>
      <c r="G183" s="105"/>
    </row>
    <row r="184" spans="1:6" ht="12.75">
      <c r="A184" t="s">
        <v>187</v>
      </c>
      <c r="B184" s="103" t="s">
        <v>200</v>
      </c>
      <c r="C184" s="104"/>
      <c r="D184" s="105"/>
      <c r="E184" s="104" t="s">
        <v>196</v>
      </c>
      <c r="F184" s="105" t="s">
        <v>206</v>
      </c>
    </row>
    <row r="185" spans="1:6" ht="15">
      <c r="A185" s="3"/>
      <c r="B185" s="105"/>
      <c r="C185" s="104"/>
      <c r="D185" s="105"/>
      <c r="E185" s="104"/>
      <c r="F185" s="105"/>
    </row>
    <row r="186" spans="1:6" ht="15">
      <c r="A186" s="3"/>
      <c r="B186" s="105"/>
      <c r="C186" s="104"/>
      <c r="D186" s="105"/>
      <c r="E186" s="104"/>
      <c r="F186" s="105"/>
    </row>
    <row r="187" ht="15">
      <c r="A187" s="86"/>
    </row>
  </sheetData>
  <sheetProtection/>
  <mergeCells count="136">
    <mergeCell ref="B116:B117"/>
    <mergeCell ref="A116:A117"/>
    <mergeCell ref="D140:D141"/>
    <mergeCell ref="A147:A149"/>
    <mergeCell ref="C116:C117"/>
    <mergeCell ref="E160:E161"/>
    <mergeCell ref="C165:C166"/>
    <mergeCell ref="E165:E166"/>
    <mergeCell ref="F165:F166"/>
    <mergeCell ref="F160:F161"/>
    <mergeCell ref="E147:E149"/>
    <mergeCell ref="A140:A141"/>
    <mergeCell ref="B140:B141"/>
    <mergeCell ref="C140:C141"/>
    <mergeCell ref="A142:A144"/>
    <mergeCell ref="C147:C149"/>
    <mergeCell ref="C162:C163"/>
    <mergeCell ref="E162:E163"/>
    <mergeCell ref="A160:A161"/>
    <mergeCell ref="B160:B161"/>
    <mergeCell ref="A165:A166"/>
    <mergeCell ref="B165:B166"/>
    <mergeCell ref="A162:A163"/>
    <mergeCell ref="B162:B163"/>
    <mergeCell ref="C160:C161"/>
    <mergeCell ref="B147:B149"/>
    <mergeCell ref="F147:F149"/>
    <mergeCell ref="B142:B144"/>
    <mergeCell ref="C142:C144"/>
    <mergeCell ref="E142:E144"/>
    <mergeCell ref="F128:F129"/>
    <mergeCell ref="F142:F144"/>
    <mergeCell ref="D142:D144"/>
    <mergeCell ref="E140:E141"/>
    <mergeCell ref="F140:F141"/>
    <mergeCell ref="D128:D129"/>
    <mergeCell ref="E128:E129"/>
    <mergeCell ref="A124:A126"/>
    <mergeCell ref="A128:A129"/>
    <mergeCell ref="B128:B129"/>
    <mergeCell ref="C128:C129"/>
    <mergeCell ref="B124:B126"/>
    <mergeCell ref="C124:C126"/>
    <mergeCell ref="F116:F117"/>
    <mergeCell ref="D116:D117"/>
    <mergeCell ref="E124:E126"/>
    <mergeCell ref="D124:D126"/>
    <mergeCell ref="F124:F126"/>
    <mergeCell ref="E116:E117"/>
    <mergeCell ref="A114:A115"/>
    <mergeCell ref="B114:B115"/>
    <mergeCell ref="C114:C115"/>
    <mergeCell ref="A105:A113"/>
    <mergeCell ref="B105:B113"/>
    <mergeCell ref="C105:C113"/>
    <mergeCell ref="F88:F92"/>
    <mergeCell ref="E94:E95"/>
    <mergeCell ref="F94:F95"/>
    <mergeCell ref="E88:E92"/>
    <mergeCell ref="E105:E113"/>
    <mergeCell ref="E114:E115"/>
    <mergeCell ref="F105:F113"/>
    <mergeCell ref="F114:F115"/>
    <mergeCell ref="A88:A92"/>
    <mergeCell ref="B88:B92"/>
    <mergeCell ref="C88:C92"/>
    <mergeCell ref="D88:D92"/>
    <mergeCell ref="A94:A95"/>
    <mergeCell ref="B94:B95"/>
    <mergeCell ref="C94:C95"/>
    <mergeCell ref="D94:D95"/>
    <mergeCell ref="C77:C78"/>
    <mergeCell ref="F82:F84"/>
    <mergeCell ref="A82:A84"/>
    <mergeCell ref="B82:B84"/>
    <mergeCell ref="C82:C84"/>
    <mergeCell ref="D82:D84"/>
    <mergeCell ref="E77:E78"/>
    <mergeCell ref="D77:D78"/>
    <mergeCell ref="E82:E84"/>
    <mergeCell ref="E74:E75"/>
    <mergeCell ref="F77:F78"/>
    <mergeCell ref="A79:A81"/>
    <mergeCell ref="B79:B81"/>
    <mergeCell ref="C79:C81"/>
    <mergeCell ref="D79:D81"/>
    <mergeCell ref="E79:E81"/>
    <mergeCell ref="F79:F81"/>
    <mergeCell ref="A77:A78"/>
    <mergeCell ref="B77:B78"/>
    <mergeCell ref="F72:F73"/>
    <mergeCell ref="A72:A73"/>
    <mergeCell ref="B72:B73"/>
    <mergeCell ref="E72:E73"/>
    <mergeCell ref="C72:C73"/>
    <mergeCell ref="F74:F75"/>
    <mergeCell ref="A74:A75"/>
    <mergeCell ref="B74:B75"/>
    <mergeCell ref="C74:C75"/>
    <mergeCell ref="D74:D75"/>
    <mergeCell ref="F49:F52"/>
    <mergeCell ref="A53:A61"/>
    <mergeCell ref="B53:B61"/>
    <mergeCell ref="F53:F61"/>
    <mergeCell ref="A49:A52"/>
    <mergeCell ref="B49:B52"/>
    <mergeCell ref="C49:C52"/>
    <mergeCell ref="D49:D52"/>
    <mergeCell ref="E49:E52"/>
    <mergeCell ref="E53:E56"/>
    <mergeCell ref="F30:F31"/>
    <mergeCell ref="E32:E40"/>
    <mergeCell ref="F32:F40"/>
    <mergeCell ref="E45:E48"/>
    <mergeCell ref="F45:F48"/>
    <mergeCell ref="E41:E44"/>
    <mergeCell ref="F41:F44"/>
    <mergeCell ref="E30:E31"/>
    <mergeCell ref="D20:D22"/>
    <mergeCell ref="A32:A40"/>
    <mergeCell ref="B32:B40"/>
    <mergeCell ref="C32:C40"/>
    <mergeCell ref="D32:D40"/>
    <mergeCell ref="A20:A22"/>
    <mergeCell ref="B20:B22"/>
    <mergeCell ref="A30:A31"/>
    <mergeCell ref="B30:B31"/>
    <mergeCell ref="C30:C31"/>
    <mergeCell ref="C45:C48"/>
    <mergeCell ref="D45:D48"/>
    <mergeCell ref="A41:A44"/>
    <mergeCell ref="B41:B44"/>
    <mergeCell ref="A45:A48"/>
    <mergeCell ref="B45:B48"/>
    <mergeCell ref="C41:C44"/>
    <mergeCell ref="D41:D44"/>
  </mergeCells>
  <hyperlinks>
    <hyperlink ref="B179" r:id="rId1" display="www.os-djulovac.skole.hr"/>
  </hyperlinks>
  <printOptions/>
  <pageMargins left="0.75" right="0.75" top="1" bottom="1" header="0.5" footer="0.5"/>
  <pageSetup horizontalDpi="300" verticalDpi="300" orientation="portrait" paperSize="9" r:id="rId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Windows User</cp:lastModifiedBy>
  <cp:lastPrinted>2017-01-27T07:22:58Z</cp:lastPrinted>
  <dcterms:created xsi:type="dcterms:W3CDTF">2013-12-15T09:02:45Z</dcterms:created>
  <dcterms:modified xsi:type="dcterms:W3CDTF">2017-01-27T07:23:12Z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